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ftcsantesociaux-my.sharepoint.com/personal/ffischbach_cftc-santesociaux_org/Documents/Documents/Fédé/2023 - 2027/Bureau/2024 10 23 - Lyon/"/>
    </mc:Choice>
  </mc:AlternateContent>
  <xr:revisionPtr revIDLastSave="0" documentId="8_{53156588-1FFD-4A45-ADA3-45AD89789BE8}" xr6:coauthVersionLast="47" xr6:coauthVersionMax="47" xr10:uidLastSave="{00000000-0000-0000-0000-000000000000}"/>
  <bookViews>
    <workbookView xWindow="-38400" yWindow="-3100" windowWidth="38400" windowHeight="20100" activeTab="2" xr2:uid="{00000000-000D-0000-FFFF-FFFF00000000}"/>
  </bookViews>
  <sheets>
    <sheet name="Avertissement - Notice" sheetId="3" r:id="rId1"/>
    <sheet name="BS Simplifié 2020" sheetId="1" state="veryHidden" r:id="rId2"/>
    <sheet name="BS Simplifié 2024-11" sheetId="2" r:id="rId3"/>
    <sheet name="Taux" sheetId="4" state="hidden" r:id="rId4"/>
  </sheets>
  <definedNames>
    <definedName name="_xlnm._FilterDatabase" localSheetId="1" hidden="1">'BS Simplifié 2020'!$B$42:$V$52</definedName>
    <definedName name="PMFSS">Taux!$A$2</definedName>
    <definedName name="PMFSS8X">Taux!$B$15</definedName>
    <definedName name="_xlnm.Print_Area" localSheetId="1">'BS Simplifié 2020'!$A$1:$V$76</definedName>
    <definedName name="_xlnm.Print_Area" localSheetId="2">'BS Simplifié 2024-11'!$B$1:$V$81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4" l="1"/>
  <c r="P50" i="2"/>
  <c r="D21" i="4"/>
  <c r="P58" i="2"/>
  <c r="B16" i="4"/>
  <c r="B15" i="4"/>
  <c r="P57" i="2"/>
  <c r="R42" i="2"/>
  <c r="C30" i="2"/>
  <c r="C29" i="2"/>
  <c r="C27" i="2"/>
  <c r="C26" i="2"/>
  <c r="M18" i="2"/>
  <c r="M17" i="2"/>
  <c r="G20" i="2"/>
  <c r="G19" i="2"/>
  <c r="P30" i="2"/>
  <c r="P29" i="2"/>
  <c r="R29" i="2"/>
  <c r="G21" i="2"/>
  <c r="P28" i="2" s="1"/>
  <c r="J21" i="2" l="1"/>
  <c r="R30" i="2"/>
  <c r="T30" i="2" s="1"/>
  <c r="C28" i="2"/>
  <c r="G17" i="2"/>
  <c r="M19" i="2"/>
  <c r="J18" i="2"/>
  <c r="T32" i="2"/>
  <c r="T31" i="2"/>
  <c r="T61" i="2"/>
  <c r="T62" i="2"/>
  <c r="T57" i="2"/>
  <c r="T56" i="2"/>
  <c r="T29" i="2" l="1"/>
  <c r="R28" i="2"/>
  <c r="T28" i="2" s="1"/>
  <c r="J24" i="1"/>
  <c r="G24" i="1"/>
  <c r="T61" i="1"/>
  <c r="T55" i="1"/>
  <c r="R45" i="1"/>
  <c r="T58" i="2" l="1"/>
  <c r="T65" i="2"/>
  <c r="T64" i="2"/>
  <c r="T63" i="2"/>
  <c r="T60" i="2"/>
  <c r="T59" i="2"/>
  <c r="T55" i="2"/>
  <c r="T35" i="2"/>
  <c r="T34" i="2"/>
  <c r="I33" i="2"/>
  <c r="R33" i="2" s="1"/>
  <c r="T33" i="2" s="1"/>
  <c r="R27" i="2"/>
  <c r="R26" i="2"/>
  <c r="R25" i="2"/>
  <c r="P25" i="2"/>
  <c r="R24" i="2"/>
  <c r="P24" i="2"/>
  <c r="J20" i="2"/>
  <c r="J19" i="2"/>
  <c r="T33" i="1"/>
  <c r="T32" i="1"/>
  <c r="R31" i="1"/>
  <c r="T60" i="1"/>
  <c r="T59" i="1"/>
  <c r="R55" i="1"/>
  <c r="T58" i="1"/>
  <c r="T57" i="1"/>
  <c r="T56" i="1"/>
  <c r="R35" i="1"/>
  <c r="R34" i="1"/>
  <c r="P34" i="1"/>
  <c r="T34" i="1" s="1"/>
  <c r="I36" i="1"/>
  <c r="R36" i="1" s="1"/>
  <c r="T36" i="1" s="1"/>
  <c r="T37" i="1"/>
  <c r="T38" i="1"/>
  <c r="P29" i="1"/>
  <c r="R29" i="1"/>
  <c r="T28" i="1"/>
  <c r="G20" i="1"/>
  <c r="J21" i="1"/>
  <c r="G23" i="1"/>
  <c r="P31" i="1" s="1"/>
  <c r="G22" i="1"/>
  <c r="J22" i="1" s="1"/>
  <c r="T66" i="2" l="1"/>
  <c r="P26" i="2"/>
  <c r="T26" i="2" s="1"/>
  <c r="T25" i="2"/>
  <c r="T31" i="1"/>
  <c r="P27" i="2"/>
  <c r="T27" i="2" s="1"/>
  <c r="T24" i="2"/>
  <c r="T29" i="1"/>
  <c r="T39" i="1" s="1"/>
  <c r="P45" i="1" s="1"/>
  <c r="P35" i="1"/>
  <c r="T35" i="1" s="1"/>
  <c r="J23" i="1"/>
  <c r="T36" i="2" l="1"/>
  <c r="P47" i="2" s="1"/>
  <c r="P51" i="2"/>
  <c r="T51" i="2" s="1"/>
  <c r="P49" i="1"/>
  <c r="T49" i="1" s="1"/>
  <c r="P46" i="2" l="1"/>
  <c r="T46" i="2" s="1"/>
  <c r="P43" i="2"/>
  <c r="T43" i="2" s="1"/>
  <c r="P44" i="2"/>
  <c r="T47" i="2"/>
  <c r="P48" i="2"/>
  <c r="T48" i="2" s="1"/>
  <c r="P42" i="2"/>
  <c r="T42" i="2" s="1"/>
  <c r="P40" i="2"/>
  <c r="T40" i="2" s="1"/>
  <c r="T50" i="2"/>
  <c r="F71" i="2" s="1"/>
  <c r="P41" i="2"/>
  <c r="T41" i="2" s="1"/>
  <c r="P45" i="2"/>
  <c r="T45" i="2" s="1"/>
  <c r="P49" i="2"/>
  <c r="T49" i="2" s="1"/>
  <c r="P50" i="1"/>
  <c r="T50" i="1" s="1"/>
  <c r="P51" i="1"/>
  <c r="P48" i="1"/>
  <c r="T48" i="1" s="1"/>
  <c r="P43" i="1"/>
  <c r="T43" i="1" s="1"/>
  <c r="P47" i="1"/>
  <c r="T47" i="1" s="1"/>
  <c r="P46" i="1"/>
  <c r="T46" i="1" s="1"/>
  <c r="P44" i="1"/>
  <c r="T44" i="1" s="1"/>
  <c r="T51" i="1" l="1"/>
  <c r="F66" i="1" s="1"/>
  <c r="T45" i="1" l="1"/>
  <c r="T52" i="1" s="1"/>
  <c r="T40" i="1" s="1"/>
  <c r="F65" i="1" l="1"/>
  <c r="F67" i="1" s="1"/>
  <c r="F69" i="1" s="1"/>
  <c r="T63" i="1" s="1"/>
  <c r="T44" i="2"/>
  <c r="T52" i="2" s="1"/>
  <c r="T37" i="2" s="1"/>
  <c r="F70" i="2" l="1"/>
  <c r="F72" i="2" s="1"/>
  <c r="F74" i="2" s="1"/>
  <c r="T6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CAROLINE BAROT</author>
    <author>Frédéric FISCHBACH</author>
  </authors>
  <commentList>
    <comment ref="O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Indiquez le mois concerner.</t>
        </r>
      </text>
    </comment>
    <comment ref="F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Information à compléter</t>
        </r>
      </text>
    </comment>
    <comment ref="P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Information à compléter</t>
        </r>
      </text>
    </comment>
    <comment ref="E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Information à compléter</t>
        </r>
      </text>
    </comment>
    <comment ref="O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Information à compléter</t>
        </r>
      </text>
    </comment>
    <comment ref="G8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Information à compléter</t>
        </r>
      </text>
    </comment>
    <comment ref="Q8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Information à compléter</t>
        </r>
      </text>
    </comment>
    <comment ref="P9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Information à compléter</t>
        </r>
      </text>
    </comment>
    <comment ref="F1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Nom et Prénom de l'enfant en accueil.</t>
        </r>
      </text>
    </comment>
    <comment ref="Q10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Indiquez ici la date d'embauche (premier jour d'accueil de l'enfant - période d'adaptation inclus).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Sélectionnez le type de contrat de travail.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Indiquez ici le nombre jours d'accueil réel du mois.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8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Indiquez ici le nombre d'heures d'accueil hebdomadaire mensualisées prévu au contrat de travail.</t>
        </r>
      </text>
    </comment>
    <comment ref="J18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Indiquez ici le nombre d'heures d'accueil hebdomadaire supplémentaires mensualisées prévu au contrat de travail.</t>
        </r>
      </text>
    </comment>
    <comment ref="U18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Indiquez le nombre de jours de congés payés à rémunérer.
- Soit lors d'une rupture de contrat de travail.
- Soit enfin de période de référence 2020/2021 ou 2021/2022 en cas de fin de contrat de travail.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Indiquez le nombre de semaines prévu au contrat. 
Année complète : 52 semaines.
Année Incomplète : maximum 46 semaines.</t>
        </r>
      </text>
    </comment>
    <comment ref="U19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Indiquez le nombre d'heures d'accueil réellement effectuées dans le mois. Voir fiche de présence.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0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Indiquez le nombre d'heures supplémentaires mensualisées.
Attention la majoration sera rémunérée uniquement si elle a été effectuée 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Indiquez le taux horaire brut prévu au contrat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1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Indiquez le nombre d'heures pour difficultées particulières mensualisées.
Attention la majoration sera rémunérée uniquement si elle a été effectuée 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Indiquez le nombre d'heures compplémentaires d'accueil réellement effectuées dans le mois.
Voir fiche de présence.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3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Indiquez le nombre d'heures d'accueil supplémentaires majorées à 25% réellement effectuées dans le mois. 
Heures ponctuelles non prévu au contrat de travail.</t>
        </r>
      </text>
    </comment>
    <comment ref="N32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Indiquez la date de début ou de fin d'accueil, dans le cas d'une rémunération sur un mois incomplet.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2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Taux applicable après calcul de la cours de cassation (voir outil - retenue sur salaire).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2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Indiquez le nombre d'heures d'absence du salarié (e).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3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3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3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Taux applicable après calcul de la cours de cassation (voir outil - retenue sur salaire).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3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Indiquez le nombre d'heures d'absence de l'enfant.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6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>Indiquez le montant d'une journée de congé payé (voir outil - Congés Payés).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2" authorId="1" shapeId="0" xr:uid="{E3765690-3538-459E-985A-74A8CE88C066}">
      <text>
        <r>
          <rPr>
            <b/>
            <sz val="9"/>
            <color indexed="81"/>
            <rFont val="Tahoma"/>
            <family val="2"/>
          </rPr>
          <t>Frédéric FISCHBACH:</t>
        </r>
        <r>
          <rPr>
            <sz val="9"/>
            <color indexed="81"/>
            <rFont val="Tahoma"/>
            <family val="2"/>
          </rPr>
          <t xml:space="preserve">
Le régime local Alsace-Moselle bénéficie notamment aux salariés assurés au régime général exerçant une activité dans les départements du Bas-Rhin (67), du Haut-Rhin (68) et de la Moselle (57) et à leurs ayants droits.</t>
        </r>
      </text>
    </comment>
    <comment ref="P55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>Indiquez ici le montant de l'indemnité.</t>
        </r>
      </text>
    </comment>
    <comment ref="P56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>Indiquez ici le montant de l'indemnité.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56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>Indiquez le nombre de repas pris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57" authorId="0" shapeId="0" xr:uid="{00000000-0006-0000-0100-000022000000}">
      <text>
        <r>
          <rPr>
            <b/>
            <sz val="9"/>
            <color indexed="81"/>
            <rFont val="Tahoma"/>
            <family val="2"/>
          </rPr>
          <t>Indiquez ici le montant de l'indemnité.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57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>Indiquez le nombre de goûters pris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58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>Indiquez ici le montant de l'indemnité.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58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>Indiquez le nombre de kilomètres parcourru.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59" authorId="0" shapeId="0" xr:uid="{00000000-0006-0000-0100-000026000000}">
      <text>
        <r>
          <rPr>
            <b/>
            <sz val="9"/>
            <color indexed="81"/>
            <rFont val="Tahoma"/>
            <family val="2"/>
          </rPr>
          <t>Indiquez le montant de l'indemnité de rupture de contrat après un an d'ancienneté.</t>
        </r>
      </text>
    </comment>
    <comment ref="P60" authorId="0" shapeId="0" xr:uid="{00000000-0006-0000-0100-000027000000}">
      <text>
        <r>
          <rPr>
            <b/>
            <sz val="9"/>
            <color indexed="81"/>
            <rFont val="Tahoma"/>
            <family val="2"/>
          </rPr>
          <t>Indiquez le montant du remboursement suite à une avance de frais (médecin, pharmacie, couches …).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65" authorId="0" shapeId="0" xr:uid="{00000000-0006-0000-0100-000028000000}">
      <text>
        <r>
          <rPr>
            <b/>
            <sz val="9"/>
            <color indexed="81"/>
            <rFont val="Tahoma"/>
            <family val="2"/>
          </rPr>
          <t>Indiquez ici le mode de paiement/versemement du salaire.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6" authorId="0" shapeId="0" xr:uid="{00000000-0006-0000-0100-000029000000}">
      <text>
        <r>
          <rPr>
            <b/>
            <sz val="9"/>
            <color indexed="81"/>
            <rFont val="Tahoma"/>
            <family val="2"/>
          </rPr>
          <t>Indiquez ici le lieu d'établissment du bulletin de salaire.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8" authorId="0" shapeId="0" xr:uid="{00000000-0006-0000-0100-00002A000000}">
      <text>
        <r>
          <rPr>
            <b/>
            <sz val="9"/>
            <color indexed="81"/>
            <rFont val="Tahoma"/>
            <family val="2"/>
          </rPr>
          <t>Indiquez ici, le taux de prélèvement à la source. Vous le trouverez dans votre espace particulier sur le site : impot.gouv.fr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8" authorId="0" shapeId="0" xr:uid="{00000000-0006-0000-0100-00002B000000}">
      <text>
        <r>
          <rPr>
            <b/>
            <sz val="9"/>
            <color indexed="81"/>
            <rFont val="Tahoma"/>
            <family val="2"/>
          </rPr>
          <t>Indiquez ici la date de paiement / versement du salaire.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1" authorId="0" shapeId="0" xr:uid="{00000000-0006-0000-0100-00002C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1" authorId="0" shapeId="0" xr:uid="{00000000-0006-0000-0100-00002D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3" authorId="0" shapeId="0" xr:uid="{00000000-0006-0000-0100-00002E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 shapeId="0" xr:uid="{00000000-0006-0000-0100-00002F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5" authorId="0" shapeId="0" xr:uid="{00000000-0006-0000-0100-000030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5" authorId="0" shapeId="0" xr:uid="{00000000-0006-0000-0100-000031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CAROLINE BAROT</author>
    <author>Frédéric FISCHBACH</author>
  </authors>
  <commentList>
    <comment ref="O1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Indiquez le mois concerner.</t>
        </r>
      </text>
    </comment>
    <comment ref="F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Information à compléter</t>
        </r>
      </text>
    </comment>
    <comment ref="P5" authorId="0" shapeId="0" xr:uid="{00000000-0006-0000-0200-000003000000}">
      <text>
        <r>
          <rPr>
            <b/>
            <sz val="9"/>
            <color rgb="FF000000"/>
            <rFont val="Tahoma"/>
            <family val="2"/>
          </rPr>
          <t>Information à compléter</t>
        </r>
      </text>
    </comment>
    <comment ref="E6" authorId="0" shapeId="0" xr:uid="{00000000-0006-0000-0200-000004000000}">
      <text>
        <r>
          <rPr>
            <b/>
            <sz val="9"/>
            <color rgb="FF000000"/>
            <rFont val="Tahoma"/>
            <family val="2"/>
          </rPr>
          <t>Information à compléter</t>
        </r>
      </text>
    </comment>
    <comment ref="O6" authorId="0" shapeId="0" xr:uid="{00000000-0006-0000-0200-000005000000}">
      <text>
        <r>
          <rPr>
            <b/>
            <sz val="9"/>
            <color rgb="FF000000"/>
            <rFont val="Tahoma"/>
            <family val="2"/>
          </rPr>
          <t>Information à compléter</t>
        </r>
      </text>
    </comment>
    <comment ref="G7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Information à compléter</t>
        </r>
      </text>
    </comment>
    <comment ref="Q7" authorId="0" shapeId="0" xr:uid="{00000000-0006-0000-0200-000007000000}">
      <text>
        <r>
          <rPr>
            <b/>
            <sz val="9"/>
            <color rgb="FF000000"/>
            <rFont val="Tahoma"/>
            <family val="2"/>
          </rPr>
          <t>Information à compléter</t>
        </r>
      </text>
    </comment>
    <comment ref="P8" authorId="0" shapeId="0" xr:uid="{00000000-0006-0000-0200-000008000000}">
      <text>
        <r>
          <rPr>
            <b/>
            <sz val="9"/>
            <color rgb="FF000000"/>
            <rFont val="Tahoma"/>
            <family val="2"/>
          </rPr>
          <t>Information à compléter</t>
        </r>
      </text>
    </comment>
    <comment ref="F9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Nom et Prénom de l'enfant en accueil.</t>
        </r>
      </text>
    </comment>
    <comment ref="Q9" authorId="0" shapeId="0" xr:uid="{00000000-0006-0000-0200-00000A000000}">
      <text>
        <r>
          <rPr>
            <b/>
            <sz val="9"/>
            <color rgb="FF000000"/>
            <rFont val="Tahoma"/>
            <family val="2"/>
          </rPr>
          <t>Indiquez ici la date d'embauche (premier jour d'accueil de l'enfant - période d'adaptation inclus).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R10" authorId="0" shapeId="0" xr:uid="{00000000-0006-0000-0200-00000B000000}">
      <text>
        <r>
          <rPr>
            <b/>
            <sz val="9"/>
            <color rgb="FF000000"/>
            <rFont val="Tahoma"/>
            <family val="2"/>
          </rPr>
          <t>Sélectionnez le type de contrat de travail.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U14" authorId="0" shapeId="0" xr:uid="{00000000-0006-0000-0200-00000C000000}">
      <text>
        <r>
          <rPr>
            <b/>
            <sz val="9"/>
            <color rgb="FF000000"/>
            <rFont val="Tahoma"/>
            <family val="2"/>
          </rPr>
          <t>Indiquez ici le nombre jours d'accueil réel du mois.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5" authorId="0" shapeId="0" xr:uid="{00000000-0006-0000-0200-00000D000000}">
      <text>
        <r>
          <rPr>
            <sz val="9"/>
            <color rgb="FF000000"/>
            <rFont val="Tahoma"/>
            <family val="2"/>
          </rPr>
          <t>Indiquez ici le nombre d'heures d'accueil hebdomadaire mensualisées prévu au contrat de travail.</t>
        </r>
      </text>
    </comment>
    <comment ref="J15" authorId="0" shapeId="0" xr:uid="{00000000-0006-0000-0200-00000E000000}">
      <text>
        <r>
          <rPr>
            <sz val="9"/>
            <color rgb="FF000000"/>
            <rFont val="Tahoma"/>
            <family val="2"/>
          </rPr>
          <t>Indiquez ici le nombre d'heures d'accueil hebdomadaire supplémentaires mensualisées prévu au contrat de travail.</t>
        </r>
      </text>
    </comment>
    <comment ref="U15" authorId="0" shapeId="0" xr:uid="{00000000-0006-0000-0200-00000F000000}">
      <text>
        <r>
          <rPr>
            <b/>
            <sz val="9"/>
            <color rgb="FF000000"/>
            <rFont val="Tahoma"/>
            <family val="2"/>
          </rPr>
          <t xml:space="preserve">Indiquez le nombre de jours de congés payés à rémunérer.
</t>
        </r>
        <r>
          <rPr>
            <b/>
            <sz val="9"/>
            <color rgb="FF000000"/>
            <rFont val="Tahoma"/>
            <family val="2"/>
          </rPr>
          <t xml:space="preserve">- Soit lors d'une rupture de contrat de travail.
</t>
        </r>
        <r>
          <rPr>
            <b/>
            <sz val="9"/>
            <color rgb="FF000000"/>
            <rFont val="Tahoma"/>
            <family val="2"/>
          </rPr>
          <t>- Soit enfin de période de référence 2023/2024 ou 2024/2025 en cas de fin de contrat de travail.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J16" authorId="0" shapeId="0" xr:uid="{00000000-0006-0000-0200-000010000000}">
      <text>
        <r>
          <rPr>
            <b/>
            <sz val="9"/>
            <color rgb="FF000000"/>
            <rFont val="Tahoma"/>
            <family val="2"/>
          </rPr>
          <t xml:space="preserve">Indiquez le nombre de semaines prévu au contrat. 
</t>
        </r>
        <r>
          <rPr>
            <b/>
            <sz val="9"/>
            <color rgb="FF000000"/>
            <rFont val="Tahoma"/>
            <family val="2"/>
          </rPr>
          <t xml:space="preserve">Année complète : 52 semaines.
</t>
        </r>
        <r>
          <rPr>
            <b/>
            <sz val="9"/>
            <color rgb="FF000000"/>
            <rFont val="Tahoma"/>
            <family val="2"/>
          </rPr>
          <t>Année Incomplète : maximum 46 semaines.</t>
        </r>
      </text>
    </comment>
    <comment ref="U16" authorId="0" shapeId="0" xr:uid="{00000000-0006-0000-0200-000011000000}">
      <text>
        <r>
          <rPr>
            <b/>
            <sz val="9"/>
            <color rgb="FF000000"/>
            <rFont val="Tahoma"/>
            <family val="2"/>
          </rPr>
          <t>Indiquez le nombre d'heures d'accueil réellement effectuées dans le mois. Voir fiche de présence.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U17" authorId="0" shapeId="0" xr:uid="{00000000-0006-0000-0200-000012000000}">
      <text>
        <r>
          <rPr>
            <b/>
            <sz val="9"/>
            <color rgb="FF000000"/>
            <rFont val="Tahoma"/>
            <family val="2"/>
          </rPr>
          <t xml:space="preserve">Indiquez le nombre d'heures supplémentaires mensualisées.
</t>
        </r>
        <r>
          <rPr>
            <b/>
            <sz val="9"/>
            <color rgb="FF000000"/>
            <rFont val="Tahoma"/>
            <family val="2"/>
          </rPr>
          <t>Attention la majoration sera rémunérée uniquement si elle a été effectuée 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G18" authorId="0" shapeId="0" xr:uid="{00000000-0006-0000-0200-000013000000}">
      <text>
        <r>
          <rPr>
            <sz val="9"/>
            <color rgb="FF000000"/>
            <rFont val="Tahoma"/>
            <family val="2"/>
          </rPr>
          <t xml:space="preserve">Indiquez le taux horaire brut prévu au contrat. Le salaire horaire brut ne peut être inférieur à 0,281 fois le SMIC horaire brut
</t>
        </r>
        <r>
          <rPr>
            <sz val="9"/>
            <color rgb="FF000000"/>
            <rFont val="Tahoma"/>
            <family val="2"/>
          </rPr>
          <t xml:space="preserve"> 
</t>
        </r>
        <r>
          <rPr>
            <i/>
            <sz val="9"/>
            <color rgb="FF000000"/>
            <rFont val="Tahoma"/>
            <family val="2"/>
          </rPr>
          <t>(au 01/05/2024 : 3,50€ brut Minimum par heure)</t>
        </r>
      </text>
    </comment>
    <comment ref="U18" authorId="0" shapeId="0" xr:uid="{00000000-0006-0000-0200-000014000000}">
      <text>
        <r>
          <rPr>
            <b/>
            <sz val="9"/>
            <color rgb="FF000000"/>
            <rFont val="Tahoma"/>
            <family val="2"/>
          </rPr>
          <t xml:space="preserve">Indiquez le nombre d'heures pour difficultées particulières mensualisées.
</t>
        </r>
        <r>
          <rPr>
            <b/>
            <sz val="9"/>
            <color rgb="FF000000"/>
            <rFont val="Tahoma"/>
            <family val="2"/>
          </rPr>
          <t>Attention la majoration sera rémunérée uniquement si elle a été effectuée 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9" authorId="1" shapeId="0" xr:uid="{C0A81DD5-65A9-4BB0-99DC-2B82A74D3BDA}">
      <text>
        <r>
          <rPr>
            <sz val="9"/>
            <color indexed="81"/>
            <rFont val="Tahoma"/>
            <family val="2"/>
          </rPr>
          <t xml:space="preserve">Taux majoration des heures prévu au contrat, en %
</t>
        </r>
      </text>
    </comment>
    <comment ref="U19" authorId="0" shapeId="0" xr:uid="{E08A4B9B-D44C-4F86-95BD-6BC01CC93DA8}">
      <text>
        <r>
          <rPr>
            <b/>
            <sz val="9"/>
            <color rgb="FF000000"/>
            <rFont val="Tahoma"/>
            <family val="2"/>
          </rPr>
          <t xml:space="preserve">Indiquez le nombre d'heures pour difficultées particulières mensualisées.
</t>
        </r>
        <r>
          <rPr>
            <b/>
            <sz val="9"/>
            <color rgb="FF000000"/>
            <rFont val="Tahoma"/>
            <family val="2"/>
          </rPr>
          <t>Attention la majoration sera rémunérée uniquement si elle a été effectuée 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20" authorId="1" shapeId="0" xr:uid="{6EE5B35B-CD1F-4EAC-BF28-D7E9DFACAF8B}">
      <text>
        <r>
          <rPr>
            <sz val="9"/>
            <color indexed="81"/>
            <rFont val="Tahoma"/>
            <family val="2"/>
          </rPr>
          <t xml:space="preserve">Taux majoration des heures prévu au contrat, en %
</t>
        </r>
      </text>
    </comment>
    <comment ref="S20" authorId="1" shapeId="0" xr:uid="{75B9E482-280B-4EB3-B0FA-E8F6FE9A97B2}">
      <text>
        <r>
          <rPr>
            <sz val="9"/>
            <color rgb="FF000000"/>
            <rFont val="Tahoma"/>
            <family val="2"/>
          </rPr>
          <t xml:space="preserve">Heures complémentaires </t>
        </r>
        <r>
          <rPr>
            <b/>
            <sz val="9"/>
            <color rgb="FF000000"/>
            <rFont val="Tahoma"/>
            <family val="2"/>
          </rPr>
          <t xml:space="preserve">majorées ou non </t>
        </r>
        <r>
          <rPr>
            <sz val="9"/>
            <color rgb="FF000000"/>
            <rFont val="Tahoma"/>
            <family val="2"/>
          </rPr>
          <t xml:space="preserve">(taux prévu au contrat) en %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U20" authorId="0" shapeId="0" xr:uid="{A29135A9-566F-4A0A-85F4-07DB168CF016}">
      <text>
        <r>
          <rPr>
            <b/>
            <sz val="9"/>
            <color rgb="FF000000"/>
            <rFont val="Tahoma"/>
            <family val="2"/>
          </rPr>
          <t xml:space="preserve">Indiquez le nombre d'heures compplémentaires d'accueil réellement effectuées dans le mois.
</t>
        </r>
        <r>
          <rPr>
            <b/>
            <sz val="9"/>
            <color rgb="FF000000"/>
            <rFont val="Tahoma"/>
            <family val="2"/>
          </rPr>
          <t>Voir fiche de présence.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21" authorId="1" shapeId="0" xr:uid="{04246E59-6AAA-48F9-BC68-2AF2C495108E}">
      <text>
        <r>
          <rPr>
            <sz val="9"/>
            <color indexed="81"/>
            <rFont val="Tahoma"/>
            <family val="2"/>
          </rPr>
          <t xml:space="preserve">Taux majoration des heures prévu au contrat, en %
</t>
        </r>
      </text>
    </comment>
    <comment ref="S21" authorId="1" shapeId="0" xr:uid="{4AD2BB32-0854-49E3-A918-97FD29A50811}">
      <text>
        <r>
          <rPr>
            <sz val="9"/>
            <color rgb="FF000000"/>
            <rFont val="Tahoma"/>
            <family val="2"/>
          </rPr>
          <t xml:space="preserve">Heures supplémentaires </t>
        </r>
        <r>
          <rPr>
            <b/>
            <sz val="9"/>
            <color rgb="FF000000"/>
            <rFont val="Tahoma"/>
            <family val="2"/>
          </rPr>
          <t>majorées ou non</t>
        </r>
        <r>
          <rPr>
            <sz val="9"/>
            <color rgb="FF000000"/>
            <rFont val="Tahoma"/>
            <family val="2"/>
          </rPr>
          <t xml:space="preserve"> (taux prévu au contrat) en %</t>
        </r>
      </text>
    </comment>
    <comment ref="U21" authorId="0" shapeId="0" xr:uid="{9F988DD0-6DBC-46B8-9CFE-C4C69DA522A9}">
      <text>
        <r>
          <rPr>
            <b/>
            <sz val="9"/>
            <color rgb="FF000000"/>
            <rFont val="Tahoma"/>
            <family val="2"/>
          </rPr>
          <t xml:space="preserve">Indiquez le nombre d'heures d'accueil supplémentaires majorées au taux prévu au contrat ( en %) réellement effectuées dans le mois. 
</t>
        </r>
        <r>
          <rPr>
            <b/>
            <sz val="9"/>
            <color rgb="FF000000"/>
            <rFont val="Tahoma"/>
            <family val="2"/>
          </rPr>
          <t>Heures ponctuelles non prévu au contrat de travail.</t>
        </r>
      </text>
    </comment>
    <comment ref="N31" authorId="0" shapeId="0" xr:uid="{00000000-0006-0000-0200-000017000000}">
      <text>
        <r>
          <rPr>
            <b/>
            <sz val="9"/>
            <color rgb="FF000000"/>
            <rFont val="Tahoma"/>
            <family val="2"/>
          </rPr>
          <t>Indiquez la date de début ou de fin d'accueil, dans le cas d'une rémunération sur un mois incomplet.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31" authorId="0" shapeId="0" xr:uid="{00000000-0006-0000-0200-000018000000}">
      <text>
        <r>
          <rPr>
            <b/>
            <sz val="9"/>
            <color rgb="FF000000"/>
            <rFont val="Tahoma"/>
            <family val="2"/>
          </rPr>
          <t>Taux applicable après calcul de la cours de cassation (voir outil - retenue sur salaire).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R31" authorId="0" shapeId="0" xr:uid="{00000000-0006-0000-0200-000019000000}">
      <text>
        <r>
          <rPr>
            <b/>
            <sz val="9"/>
            <color rgb="FF000000"/>
            <rFont val="Tahoma"/>
            <family val="2"/>
          </rPr>
          <t>Indiquez le nombre d'heures d'absence du salarié (e).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G32" authorId="0" shapeId="0" xr:uid="{00000000-0006-0000-0200-00001A000000}">
      <text>
        <r>
          <rPr>
            <b/>
            <sz val="9"/>
            <color rgb="FF000000"/>
            <rFont val="Tahoma"/>
            <family val="2"/>
          </rPr>
          <t>Date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J32" authorId="0" shapeId="0" xr:uid="{00000000-0006-0000-0200-00001B000000}">
      <text>
        <r>
          <rPr>
            <b/>
            <sz val="9"/>
            <color rgb="FF000000"/>
            <rFont val="Tahoma"/>
            <family val="2"/>
          </rPr>
          <t>Date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32" authorId="0" shapeId="0" xr:uid="{00000000-0006-0000-0200-00001C000000}">
      <text>
        <r>
          <rPr>
            <b/>
            <sz val="9"/>
            <color rgb="FF000000"/>
            <rFont val="Tahoma"/>
            <family val="2"/>
          </rPr>
          <t>Taux applicable après calcul de la cours de cassation (voir outil - retenue sur salaire).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R32" authorId="0" shapeId="0" xr:uid="{00000000-0006-0000-0200-00001D000000}">
      <text>
        <r>
          <rPr>
            <b/>
            <sz val="9"/>
            <color rgb="FF000000"/>
            <rFont val="Tahoma"/>
            <family val="2"/>
          </rPr>
          <t>Indiquez le nombre d'heures d'absence de l'enfant.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33" authorId="0" shapeId="0" xr:uid="{00000000-0006-0000-0200-00001E000000}">
      <text>
        <r>
          <rPr>
            <b/>
            <sz val="9"/>
            <color rgb="FF000000"/>
            <rFont val="Tahoma"/>
            <family val="2"/>
          </rPr>
          <t>Indiquez le montant d'une journée de congé payé (voir outil - Congés Payés).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34" authorId="1" shapeId="0" xr:uid="{21B04037-AF10-404C-9A36-7B42361A75BC}">
      <text>
        <r>
          <rPr>
            <sz val="9"/>
            <color rgb="FF000000"/>
            <rFont val="Tahoma"/>
            <family val="2"/>
          </rPr>
          <t xml:space="preserve">Régularisation Brut en €) </t>
        </r>
        <r>
          <rPr>
            <b/>
            <sz val="9"/>
            <color rgb="FF000000"/>
            <rFont val="Tahoma"/>
            <family val="2"/>
          </rPr>
          <t>à saisir le cas échéant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35" authorId="1" shapeId="0" xr:uid="{25E9703F-1471-450E-B49D-89E853004410}">
      <text>
        <r>
          <rPr>
            <sz val="9"/>
            <color rgb="FF000000"/>
            <rFont val="Tahoma"/>
            <family val="2"/>
          </rPr>
          <t xml:space="preserve">Prime de précarité (en €) BRUT
</t>
        </r>
        <r>
          <rPr>
            <b/>
            <sz val="9"/>
            <color rgb="FF000000"/>
            <rFont val="Tahoma"/>
            <family val="2"/>
          </rPr>
          <t>à saisir le cas échéant</t>
        </r>
      </text>
    </comment>
    <comment ref="O39" authorId="1" shapeId="0" xr:uid="{C8C3B511-7958-4258-A5E9-8EC9EDC6869E}">
      <text>
        <r>
          <rPr>
            <b/>
            <sz val="9"/>
            <color rgb="FF000000"/>
            <rFont val="Tahoma"/>
            <family val="2"/>
          </rPr>
          <t>Frédéric FISCHBACH: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Le régime local Alsace-Moselle bénéficie notamment aux salariés assurés au régime général exerçant une activité dans les départements du Bas-Rhin (67), du Haut-Rhin (68) et de la Moselle (57) et à leurs ayants droits.</t>
        </r>
      </text>
    </comment>
    <comment ref="P55" authorId="1" shapeId="0" xr:uid="{C9248ABD-E6F0-443E-8632-F7C7F0D9D5DE}">
      <text>
        <r>
          <rPr>
            <sz val="9"/>
            <color rgb="FF000000"/>
            <rFont val="Tahoma"/>
            <family val="2"/>
          </rPr>
          <t>2,65 euros pour une journée d’accueil ne dépassant pas 6 heures 25 Minutes.
Quel que soit le nombre d'heures de travail effectif par jour de travail, le montant journalier de cette indemnité ne peut pas être inférieur à 2,65 €</t>
        </r>
      </text>
    </comment>
    <comment ref="R55" authorId="1" shapeId="0" xr:uid="{8A4342D2-64A2-487D-81A9-DE0F3DA6419F}">
      <text>
        <r>
          <rPr>
            <b/>
            <sz val="9"/>
            <color rgb="FF000000"/>
            <rFont val="Tahoma"/>
            <family val="2"/>
          </rPr>
          <t xml:space="preserve">Nombre de Jour d'accueil </t>
        </r>
      </text>
    </comment>
    <comment ref="P56" authorId="1" shapeId="0" xr:uid="{3FB863AA-EB1D-434C-9A13-B139C186AF06}">
      <text>
        <r>
          <rPr>
            <sz val="9"/>
            <color rgb="FF000000"/>
            <rFont val="Tahoma"/>
            <family val="2"/>
          </rPr>
          <t>Indemnité horaire si accueil &gt; à 9h00
(MG*90%)/9h = 0,415€ par heure</t>
        </r>
      </text>
    </comment>
    <comment ref="R56" authorId="1" shapeId="0" xr:uid="{BCB9F14C-0AAD-4A3E-A21E-7CACA5D35F0F}">
      <text>
        <r>
          <rPr>
            <b/>
            <sz val="9"/>
            <color rgb="FF000000"/>
            <rFont val="Tahoma"/>
            <family val="2"/>
          </rPr>
          <t>Nombre heures en centieme</t>
        </r>
        <r>
          <rPr>
            <sz val="9"/>
            <color rgb="FF000000"/>
            <rFont val="Tahoma"/>
            <family val="2"/>
          </rPr>
          <t xml:space="preserve">.
</t>
        </r>
        <r>
          <rPr>
            <sz val="9"/>
            <color rgb="FF000000"/>
            <rFont val="Tahoma"/>
            <family val="2"/>
          </rPr>
          <t xml:space="preserve">1h30 = 1,50 heure, soit 1 heure et 50 centièmes (une demi-heure)
</t>
        </r>
        <r>
          <rPr>
            <sz val="9"/>
            <color rgb="FF000000"/>
            <rFont val="Tahoma"/>
            <family val="2"/>
          </rPr>
          <t xml:space="preserve">2h45 = 2,75 heures, soit 2 heures et 75 centièmes ( 3/4 d'heure)
</t>
        </r>
        <r>
          <rPr>
            <sz val="9"/>
            <color rgb="FF000000"/>
            <rFont val="Tahoma"/>
            <family val="2"/>
          </rPr>
          <t xml:space="preserve">4h20 = 4,33 heures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Calcul : (Nombre de minutes * ( 100 / 60) )
</t>
        </r>
        <r>
          <rPr>
            <sz val="9"/>
            <color rgb="FF000000"/>
            <rFont val="Tahoma"/>
            <family val="2"/>
          </rPr>
          <t xml:space="preserve">          Nb Minutes * 1,66667 / 100 =  Minutes en centieme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57" authorId="1" shapeId="0" xr:uid="{AEAC81FC-0939-4DCC-A1DB-F4EA4DF6E0A1}">
      <text>
        <r>
          <rPr>
            <sz val="8"/>
            <color rgb="FF000000"/>
            <rFont val="Calibri"/>
            <family val="2"/>
          </rPr>
          <t xml:space="preserve">Ces indemnités sont dues par l'employeur afin de couvrir les frais occasionnés par l'accueil de l'enfant.
</t>
        </r>
        <r>
          <rPr>
            <sz val="8"/>
            <color rgb="FF000000"/>
            <rFont val="Calibri"/>
            <family val="2"/>
          </rPr>
          <t xml:space="preserve">
</t>
        </r>
        <r>
          <rPr>
            <sz val="8"/>
            <color rgb="FF000000"/>
            <rFont val="Calibri"/>
            <family val="2"/>
          </rPr>
          <t>Cette indemnité ne peut pas être inférieure à 90% du minimum garant par journée de 9h.</t>
        </r>
      </text>
    </comment>
    <comment ref="R57" authorId="1" shapeId="0" xr:uid="{58567573-48A0-4785-9D18-0555F87DC1ED}">
      <text>
        <r>
          <rPr>
            <sz val="9"/>
            <color rgb="FF000000"/>
            <rFont val="Tahoma"/>
            <family val="2"/>
          </rPr>
          <t xml:space="preserve">Nombre de jour avec accueil égal ou supérieur à 09h00
</t>
        </r>
      </text>
    </comment>
    <comment ref="P58" authorId="1" shapeId="0" xr:uid="{E5FA85EF-1D28-4264-9DBC-00B017377254}">
      <text>
        <r>
          <rPr>
            <sz val="9"/>
            <color rgb="FF000000"/>
            <rFont val="Tahoma"/>
            <family val="2"/>
          </rPr>
          <t xml:space="preserve">Indemnité horaire si accueil &gt; à 9h00
</t>
        </r>
        <r>
          <rPr>
            <sz val="9"/>
            <color rgb="FF000000"/>
            <rFont val="Tahoma"/>
            <family val="2"/>
          </rPr>
          <t xml:space="preserve"> 
</t>
        </r>
        <r>
          <rPr>
            <sz val="9"/>
            <color rgb="FF000000"/>
            <rFont val="Tahoma"/>
            <family val="2"/>
          </rPr>
          <t>(MG*90%)/9h = 0,422 € par heure</t>
        </r>
      </text>
    </comment>
    <comment ref="R58" authorId="0" shapeId="0" xr:uid="{00000000-0006-0000-0200-00001F000000}">
      <text>
        <r>
          <rPr>
            <b/>
            <sz val="9"/>
            <color rgb="FF000000"/>
            <rFont val="Tahoma"/>
            <family val="2"/>
          </rPr>
          <t xml:space="preserve">indiquez le nombre d'heures (en centimes) : 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Total des heures de présence au-delà de 9h00/jour</t>
        </r>
      </text>
    </comment>
    <comment ref="P59" authorId="0" shapeId="0" xr:uid="{00000000-0006-0000-0200-000020000000}">
      <text>
        <r>
          <rPr>
            <b/>
            <sz val="9"/>
            <color rgb="FF000000"/>
            <rFont val="Tahoma"/>
            <family val="2"/>
          </rPr>
          <t>Indiquez ici le montant de l'indemnité.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R59" authorId="0" shapeId="0" xr:uid="{00000000-0006-0000-0200-000021000000}">
      <text>
        <r>
          <rPr>
            <b/>
            <sz val="9"/>
            <color rgb="FF000000"/>
            <rFont val="Tahoma"/>
            <family val="2"/>
          </rPr>
          <t>Indiquez le nombre de Petit-Dejeuner pris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60" authorId="0" shapeId="0" xr:uid="{00000000-0006-0000-0200-000022000000}">
      <text>
        <r>
          <rPr>
            <b/>
            <sz val="9"/>
            <color rgb="FF000000"/>
            <rFont val="Tahoma"/>
            <family val="2"/>
          </rPr>
          <t>Indiquez ici le montant de l'indemnité.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R60" authorId="0" shapeId="0" xr:uid="{00000000-0006-0000-0200-000023000000}">
      <text>
        <r>
          <rPr>
            <b/>
            <sz val="9"/>
            <color rgb="FF000000"/>
            <rFont val="Tahoma"/>
            <family val="2"/>
          </rPr>
          <t>Indiquez le nombre de Déjeuner pris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61" authorId="0" shapeId="0" xr:uid="{37040F76-0026-4626-9B36-93AC663AC026}">
      <text>
        <r>
          <rPr>
            <b/>
            <sz val="9"/>
            <color rgb="FF000000"/>
            <rFont val="Tahoma"/>
            <family val="2"/>
          </rPr>
          <t>Indiquez ici le montant de l'indemnité.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R61" authorId="0" shapeId="0" xr:uid="{77349EF5-A9C7-4D13-AB7F-26E479EE25C1}">
      <text>
        <r>
          <rPr>
            <b/>
            <sz val="9"/>
            <color rgb="FF000000"/>
            <rFont val="Tahoma"/>
            <family val="2"/>
          </rPr>
          <t>Indiquez le nombre de goûters pris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62" authorId="0" shapeId="0" xr:uid="{592F58C9-FCF8-4D17-8E5D-981919F67AF3}">
      <text>
        <r>
          <rPr>
            <b/>
            <sz val="9"/>
            <color rgb="FF000000"/>
            <rFont val="Tahoma"/>
            <family val="2"/>
          </rPr>
          <t>Indiquez ici le montant de l'indemnité.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R62" authorId="0" shapeId="0" xr:uid="{689E3B0C-FEC9-44B3-AF3A-424DD9D2A907}">
      <text>
        <r>
          <rPr>
            <b/>
            <sz val="9"/>
            <color indexed="81"/>
            <rFont val="Tahoma"/>
            <family val="2"/>
          </rPr>
          <t>Indiquez le nombre de souper pris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63" authorId="0" shapeId="0" xr:uid="{00000000-0006-0000-0200-000024000000}">
      <text>
        <r>
          <rPr>
            <b/>
            <sz val="9"/>
            <color rgb="FF000000"/>
            <rFont val="Tahoma"/>
            <family val="2"/>
          </rPr>
          <t>Indiquez ici le montant de l'indemnité.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R63" authorId="0" shapeId="0" xr:uid="{00000000-0006-0000-0200-000025000000}">
      <text>
        <r>
          <rPr>
            <b/>
            <sz val="9"/>
            <color rgb="FF000000"/>
            <rFont val="Tahoma"/>
            <family val="2"/>
          </rPr>
          <t>Indiquez le nombre de kilomètres parcourru.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64" authorId="0" shapeId="0" xr:uid="{00000000-0006-0000-0200-000026000000}">
      <text>
        <r>
          <rPr>
            <b/>
            <sz val="9"/>
            <color indexed="81"/>
            <rFont val="Tahoma"/>
            <family val="2"/>
          </rPr>
          <t>Indiquez le montant de l'indemnité de rupture de contrat après un an d'ancienneté.</t>
        </r>
      </text>
    </comment>
    <comment ref="P65" authorId="0" shapeId="0" xr:uid="{00000000-0006-0000-0200-000027000000}">
      <text>
        <r>
          <rPr>
            <b/>
            <sz val="9"/>
            <color indexed="81"/>
            <rFont val="Tahoma"/>
            <family val="2"/>
          </rPr>
          <t>Indiquez le montant du remboursement suite à une avance de frais (médecin, pharmacie, couches …).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70" authorId="0" shapeId="0" xr:uid="{00000000-0006-0000-0200-000028000000}">
      <text>
        <r>
          <rPr>
            <b/>
            <sz val="9"/>
            <color rgb="FF000000"/>
            <rFont val="Tahoma"/>
            <family val="2"/>
          </rPr>
          <t>Indiquez ici le mode de paiement/versemement du salaire.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I71" authorId="0" shapeId="0" xr:uid="{00000000-0006-0000-0200-000029000000}">
      <text>
        <r>
          <rPr>
            <b/>
            <sz val="9"/>
            <color rgb="FF000000"/>
            <rFont val="Tahoma"/>
            <family val="2"/>
          </rPr>
          <t>Indiquez ici le lieu d'établissment du bulletin de salaire.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F73" authorId="0" shapeId="0" xr:uid="{00000000-0006-0000-0200-00002A000000}">
      <text>
        <r>
          <rPr>
            <b/>
            <sz val="9"/>
            <color rgb="FF000000"/>
            <rFont val="Tahoma"/>
            <family val="2"/>
          </rPr>
          <t>Indiquez ici, le taux de prélèvement à la source. Vous le trouverez dans votre espace particulier sur le site : impot.gouv.fr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J73" authorId="0" shapeId="0" xr:uid="{00000000-0006-0000-0200-00002B000000}">
      <text>
        <r>
          <rPr>
            <b/>
            <sz val="9"/>
            <color indexed="81"/>
            <rFont val="Tahoma"/>
            <family val="2"/>
          </rPr>
          <t>Indiquez ici la date de paiement / versement du salaire.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6" authorId="0" shapeId="0" xr:uid="{00000000-0006-0000-0200-00002C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6" authorId="0" shapeId="0" xr:uid="{00000000-0006-0000-0200-00002D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8" authorId="0" shapeId="0" xr:uid="{00000000-0006-0000-0200-00002E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8" authorId="0" shapeId="0" xr:uid="{00000000-0006-0000-0200-00002F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0" authorId="0" shapeId="0" xr:uid="{00000000-0006-0000-0200-000030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0" authorId="0" shapeId="0" xr:uid="{00000000-0006-0000-0200-000031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<sst xmlns="http://schemas.openxmlformats.org/spreadsheetml/2006/main" count="256" uniqueCount="141">
  <si>
    <t>Nombre d'heures d'accueil hebdo prévu au contrat :</t>
  </si>
  <si>
    <t>Normales :</t>
  </si>
  <si>
    <t>Particulier Employeur :</t>
  </si>
  <si>
    <t xml:space="preserve">Salarié(e) - Assistant(e) Maternel(le) : </t>
  </si>
  <si>
    <t>Nom - Prénom :</t>
  </si>
  <si>
    <t>Adresse :</t>
  </si>
  <si>
    <t>N°URSSAF ou PAJE :</t>
  </si>
  <si>
    <t>Code NAF : 88.91A</t>
  </si>
  <si>
    <t>Date d'embauche :</t>
  </si>
  <si>
    <t>N°Sécurité Sociale :</t>
  </si>
  <si>
    <t>N°de Salarié(e) :</t>
  </si>
  <si>
    <t>Convention Collective Nationale de Travail des Assistants Maternels du Particulier Employeur.</t>
  </si>
  <si>
    <t>Nombre de semaines d'accueil prévu au contrat :</t>
  </si>
  <si>
    <t>Nombre d'heures mensualisées :</t>
  </si>
  <si>
    <t>Elements Contractuels :</t>
  </si>
  <si>
    <t>Elements Ponctuels :</t>
  </si>
  <si>
    <t>Nombre de jours d'accueil réel dans le mois :</t>
  </si>
  <si>
    <t>Nombre de jours de congés payés à rémunérer :</t>
  </si>
  <si>
    <t>Nombre d'heures normales d'accueil réel dans le mois :</t>
  </si>
  <si>
    <t>Nombre d'heures d'accueil réel majorées à 25% dans le mois :</t>
  </si>
  <si>
    <t>Nombre d'heures d'accueil réel majorées à 50% dans le mois :</t>
  </si>
  <si>
    <t>Accueil de l'enfant :</t>
  </si>
  <si>
    <t xml:space="preserve">Contrat de travail à durée : </t>
  </si>
  <si>
    <t>indéterminée (CDI)</t>
  </si>
  <si>
    <t>déterminée (CDD)</t>
  </si>
  <si>
    <r>
      <t>BULLETIN DE SALAIRE</t>
    </r>
    <r>
      <rPr>
        <b/>
        <sz val="12"/>
        <color theme="1"/>
        <rFont val="Arial"/>
        <family val="2"/>
      </rPr>
      <t xml:space="preserve"> Mois de :</t>
    </r>
  </si>
  <si>
    <t>Nombre d'heures complémentaires (non mensualisées) :</t>
  </si>
  <si>
    <t>Nombre d'heures supplémentaires (non mensualisées) :</t>
  </si>
  <si>
    <t xml:space="preserve">Supplémentaires : </t>
  </si>
  <si>
    <t>Rémunération :</t>
  </si>
  <si>
    <t>Taux horaire brut de base :</t>
  </si>
  <si>
    <t>Taux horaire brut majoré à 25% :</t>
  </si>
  <si>
    <t>Taux horaire majoré à 50% :</t>
  </si>
  <si>
    <t>soit net :</t>
  </si>
  <si>
    <t>Taux Brut</t>
  </si>
  <si>
    <t>Base</t>
  </si>
  <si>
    <t>Montant</t>
  </si>
  <si>
    <t>Salaire brut de base mensuel - heures normales mensualisées</t>
  </si>
  <si>
    <t>Salaire brut de base mensuel - heures supplémentaires mensualisées</t>
  </si>
  <si>
    <t>Majoration heures majorées à 25% en brut</t>
  </si>
  <si>
    <t>Majoration heures majorées à 50% en brut</t>
  </si>
  <si>
    <t>Absence de l'Enfant Malade du :</t>
  </si>
  <si>
    <t>Heures sans majoration (complémentaires) en brut</t>
  </si>
  <si>
    <t>Heures majorées à 25% en brut</t>
  </si>
  <si>
    <t>Indemnités de Congés Payés en brut soit :</t>
  </si>
  <si>
    <t>Régularisation des salaires en brut</t>
  </si>
  <si>
    <r>
      <t xml:space="preserve">Prime de précarité en brut </t>
    </r>
    <r>
      <rPr>
        <i/>
        <sz val="7"/>
        <rFont val="Arial"/>
        <family val="2"/>
      </rPr>
      <t xml:space="preserve">(CDD uniquement) </t>
    </r>
  </si>
  <si>
    <t>au</t>
  </si>
  <si>
    <t>inclus</t>
  </si>
  <si>
    <t>jours</t>
  </si>
  <si>
    <t>TOTAL BRUT</t>
  </si>
  <si>
    <t>TOTAL NET (1)</t>
  </si>
  <si>
    <t>Cotisations Sociales</t>
  </si>
  <si>
    <t>Taux</t>
  </si>
  <si>
    <t>TOTAL COTISATIONS SOCIALES</t>
  </si>
  <si>
    <t>Sécurité Sociale - Vieillesse plafonnée</t>
  </si>
  <si>
    <t>Sécurité Sociale - Vieillesse déplafonnée</t>
  </si>
  <si>
    <t>Retraite IRCEM / Retraite Complémentaire</t>
  </si>
  <si>
    <t>Prévoyance  IRCEM</t>
  </si>
  <si>
    <t>CEG (contribution équilibre général)</t>
  </si>
  <si>
    <t>Exonération de cotisations sur heures complémentaires et supplémentaires</t>
  </si>
  <si>
    <t>CSG déductible</t>
  </si>
  <si>
    <t>CSG non déductible du revenu imposable - CRDS non déductible</t>
  </si>
  <si>
    <t>Indemnités</t>
  </si>
  <si>
    <t>Indemnités d'entretiens</t>
  </si>
  <si>
    <t>Nombre</t>
  </si>
  <si>
    <r>
      <t xml:space="preserve">Indemnités de rupture de contrat de travail </t>
    </r>
    <r>
      <rPr>
        <i/>
        <sz val="8"/>
        <rFont val="Arial"/>
        <family val="2"/>
      </rPr>
      <t>(1/120ème)</t>
    </r>
  </si>
  <si>
    <t>TOTAL INDEMNITES (2)</t>
  </si>
  <si>
    <t>Salaire Net</t>
  </si>
  <si>
    <t>CSG et RDS (2,9%) sur 98,25%</t>
  </si>
  <si>
    <t>Salaire Net Imposable</t>
  </si>
  <si>
    <t>Montant du prélèvement</t>
  </si>
  <si>
    <r>
      <t>Indemnités de déplacement</t>
    </r>
    <r>
      <rPr>
        <i/>
        <sz val="8"/>
        <rFont val="Arial"/>
        <family val="2"/>
      </rPr>
      <t xml:space="preserve"> </t>
    </r>
  </si>
  <si>
    <t>Indemnités de goûters</t>
  </si>
  <si>
    <t>Indemnités de repas</t>
  </si>
  <si>
    <t>Remboursement / Avance de frais par le salarié</t>
  </si>
  <si>
    <t>Fait à :</t>
  </si>
  <si>
    <t>Le :</t>
  </si>
  <si>
    <t>Mode de paiement :</t>
  </si>
  <si>
    <t>Virement</t>
  </si>
  <si>
    <t>Espèce</t>
  </si>
  <si>
    <t>Chèque</t>
  </si>
  <si>
    <t>Signature de l'Employeur :</t>
  </si>
  <si>
    <t>Date de prise de congés du :</t>
  </si>
  <si>
    <t xml:space="preserve">Période de préavis du : </t>
  </si>
  <si>
    <t xml:space="preserve">au </t>
  </si>
  <si>
    <r>
      <rPr>
        <sz val="6"/>
        <color theme="1"/>
        <rFont val="Arial"/>
        <family val="2"/>
      </rPr>
      <t xml:space="preserve">(1) </t>
    </r>
    <r>
      <rPr>
        <sz val="8"/>
        <color theme="1"/>
        <rFont val="Arial"/>
        <family val="2"/>
      </rPr>
      <t>Date d'absence du salarié :</t>
    </r>
  </si>
  <si>
    <r>
      <t>Convenance personnelle</t>
    </r>
    <r>
      <rPr>
        <sz val="6"/>
        <rFont val="Arial"/>
        <family val="2"/>
      </rPr>
      <t xml:space="preserve"> (1</t>
    </r>
    <r>
      <rPr>
        <sz val="7"/>
        <rFont val="Arial"/>
        <family val="2"/>
      </rPr>
      <t xml:space="preserve">) ou Maladie de l'AssMat </t>
    </r>
    <r>
      <rPr>
        <sz val="6"/>
        <rFont val="Arial"/>
        <family val="2"/>
      </rPr>
      <t xml:space="preserve"> (1) </t>
    </r>
    <r>
      <rPr>
        <sz val="7"/>
        <rFont val="Arial"/>
        <family val="2"/>
      </rPr>
      <t>ou mois incomplet au :</t>
    </r>
  </si>
  <si>
    <t>Taux de prélèvement (3)</t>
  </si>
  <si>
    <t>Avertissement</t>
  </si>
  <si>
    <t xml:space="preserve">Aucun mot de passe ne sera communiqué, pour une éventuelle modification de l'outil que propose votre syndicat. </t>
  </si>
  <si>
    <t>CCN des assistants maternels du particulier employeur</t>
  </si>
  <si>
    <t xml:space="preserve">L'utilisation de l'outil n'est pas compatible avec toutes les versions de Microsoft Excel que vous pourriez être ammené à utiliser. </t>
  </si>
  <si>
    <t>Conservez ce bulletin de salaire sans limitation de durée.</t>
  </si>
  <si>
    <t xml:space="preserve">La loi 91. 1406 du 31/12/1991 ainsi que le décret n°  92. 660  du 13/07/1992 suppriment l'obligation des cotisations patronales.
Taux en vigueur au 24/01/2019. 
Mise à jour Janvier 2021. </t>
  </si>
  <si>
    <t>Non</t>
  </si>
  <si>
    <t>Regime Local - Alsace-Moselle :</t>
  </si>
  <si>
    <t>Sécurité Sociale - Maladie solidartié (Alsace-Moselle)</t>
  </si>
  <si>
    <r>
      <t>TOTAL NET A PAYER</t>
    </r>
    <r>
      <rPr>
        <sz val="9"/>
        <color theme="1"/>
        <rFont val="Arial"/>
        <family val="2"/>
      </rPr>
      <t xml:space="preserve"> après impôts </t>
    </r>
    <r>
      <rPr>
        <b/>
        <sz val="9"/>
        <color theme="1"/>
        <rFont val="Arial"/>
        <family val="2"/>
      </rPr>
      <t>(1+2-3)</t>
    </r>
  </si>
  <si>
    <t>Taux horaire majoré à  :</t>
  </si>
  <si>
    <t xml:space="preserve">Taux horaire majoré à </t>
  </si>
  <si>
    <r>
      <rPr>
        <b/>
        <sz val="5"/>
        <rFont val="Arial"/>
        <family val="2"/>
      </rPr>
      <t xml:space="preserve">CSG/RDS </t>
    </r>
    <r>
      <rPr>
        <b/>
        <sz val="6"/>
        <rFont val="Arial"/>
        <family val="2"/>
      </rPr>
      <t>(2,9%) sur 98,25%</t>
    </r>
  </si>
  <si>
    <t>Indemnités d'entretiens par heure au-delà des 9 heures de présence</t>
  </si>
  <si>
    <t>Indemnité entreiten de 9h</t>
  </si>
  <si>
    <t>Minimum Garanti</t>
  </si>
  <si>
    <t>PMSS</t>
  </si>
  <si>
    <t>Date</t>
  </si>
  <si>
    <t>Indemnité Minimum d'entretien</t>
  </si>
  <si>
    <t>Indemnités de Petit Déjeuner</t>
  </si>
  <si>
    <t>Indemnités de Déjeuner</t>
  </si>
  <si>
    <t>Indemnités de Goûters</t>
  </si>
  <si>
    <t>Indemnités de Souper</t>
  </si>
  <si>
    <r>
      <t xml:space="preserve">Indemnités de rupture de contrat de travail </t>
    </r>
    <r>
      <rPr>
        <i/>
        <sz val="8"/>
        <rFont val="Arial"/>
        <family val="2"/>
      </rPr>
      <t>(1/80ème)</t>
    </r>
  </si>
  <si>
    <r>
      <t xml:space="preserve">IDCC 3239 - Convention Collective Nationale </t>
    </r>
    <r>
      <rPr>
        <b/>
        <sz val="8"/>
        <rFont val="Arial"/>
        <family val="2"/>
      </rPr>
      <t xml:space="preserve">« </t>
    </r>
    <r>
      <rPr>
        <b/>
        <i/>
        <sz val="8"/>
        <rFont val="Arial"/>
        <family val="2"/>
      </rPr>
      <t>Particuliers employeurs et emploi à domicile »</t>
    </r>
  </si>
  <si>
    <t>CET (contribution d’équilibre technique)</t>
  </si>
  <si>
    <t>8X PMSS</t>
  </si>
  <si>
    <r>
      <t xml:space="preserve">Retraite IRCEM / Retraite Complémentaire </t>
    </r>
    <r>
      <rPr>
        <i/>
        <sz val="8"/>
        <rFont val="Arial"/>
        <family val="2"/>
      </rPr>
      <t>Tranche 1</t>
    </r>
  </si>
  <si>
    <r>
      <t xml:space="preserve">Retraite IRCEM / Retraite Complémentaire </t>
    </r>
    <r>
      <rPr>
        <i/>
        <sz val="8"/>
        <rFont val="Arial"/>
        <family val="2"/>
      </rPr>
      <t>Tranche 2</t>
    </r>
  </si>
  <si>
    <r>
      <t xml:space="preserve">CEG (contribution équilibre général) </t>
    </r>
    <r>
      <rPr>
        <i/>
        <sz val="8"/>
        <rFont val="Arial"/>
        <family val="2"/>
      </rPr>
      <t>Tranche 1</t>
    </r>
  </si>
  <si>
    <r>
      <t xml:space="preserve">CEG (contribution équilibre général) </t>
    </r>
    <r>
      <rPr>
        <i/>
        <sz val="8"/>
        <rFont val="Arial"/>
        <family val="2"/>
      </rPr>
      <t>Tranche 2</t>
    </r>
  </si>
  <si>
    <t>PMSS8X + 1 PMSS</t>
  </si>
  <si>
    <t>Nombre Magic RG</t>
  </si>
  <si>
    <t>Nombre Magic RLAM</t>
  </si>
  <si>
    <t>(brut) :</t>
  </si>
  <si>
    <t>Nombre d'heures complémentaires (non mensualisées) à</t>
  </si>
  <si>
    <t>Nombre d'heures supplémentaires (non mensualisées) à</t>
  </si>
  <si>
    <t xml:space="preserve"> :</t>
  </si>
  <si>
    <t>Ce bulletin de salaire est fourni à titre d'informations. Les données et formules n'engagent aucune responsabilité de l’auteur dans leur utilisation ou de leur interprétation</t>
  </si>
  <si>
    <t>/!\ Les montants indiqués peuvent être arrondis.</t>
  </si>
  <si>
    <r>
      <rPr>
        <sz val="9"/>
        <color theme="1"/>
        <rFont val="Lato"/>
        <family val="2"/>
      </rPr>
      <t xml:space="preserve">© </t>
    </r>
    <r>
      <rPr>
        <sz val="9"/>
        <color rgb="FF0070C0"/>
        <rFont val="Lato"/>
        <family val="2"/>
      </rPr>
      <t>Fédération</t>
    </r>
    <r>
      <rPr>
        <sz val="9"/>
        <color theme="1"/>
        <rFont val="Lato"/>
        <family val="2"/>
      </rPr>
      <t xml:space="preserve"> </t>
    </r>
    <r>
      <rPr>
        <b/>
        <sz val="9"/>
        <color rgb="FF0070C0"/>
        <rFont val="Lato Heavy"/>
        <family val="2"/>
      </rPr>
      <t>CFTC</t>
    </r>
    <r>
      <rPr>
        <b/>
        <sz val="9"/>
        <color rgb="FF0070C0"/>
        <rFont val="Lato"/>
        <family val="2"/>
      </rPr>
      <t xml:space="preserve"> Santé Sociaux</t>
    </r>
  </si>
  <si>
    <r>
      <t xml:space="preserve">La </t>
    </r>
    <r>
      <rPr>
        <b/>
        <sz val="14"/>
        <color rgb="FF0070C0"/>
        <rFont val="Lato Heavy"/>
        <family val="2"/>
      </rPr>
      <t>CFTC</t>
    </r>
    <r>
      <rPr>
        <sz val="14"/>
        <rFont val="Lato"/>
        <family val="2"/>
      </rPr>
      <t xml:space="preserve"> n'est nullement responsable de l'utilisation des bulletins de salaire mis à disposition. L'usage de ce bulletin de salaire est reservé aux adhérents Assistants Maternels - </t>
    </r>
    <r>
      <rPr>
        <b/>
        <sz val="14"/>
        <color rgb="FF0070C0"/>
        <rFont val="Lato Heavy"/>
        <family val="2"/>
      </rPr>
      <t>CFTC</t>
    </r>
    <r>
      <rPr>
        <b/>
        <sz val="14"/>
        <color rgb="FF0070C0"/>
        <rFont val="Lato"/>
        <family val="2"/>
      </rPr>
      <t xml:space="preserve"> Santé Sociaux</t>
    </r>
    <r>
      <rPr>
        <sz val="14"/>
        <rFont val="Lato"/>
        <family val="2"/>
      </rPr>
      <t xml:space="preserve">. </t>
    </r>
  </si>
  <si>
    <r>
      <t xml:space="preserve">Utilisation des bulletins de salaire proposés par votre syndicat </t>
    </r>
    <r>
      <rPr>
        <b/>
        <sz val="16"/>
        <color rgb="FF0070C0"/>
        <rFont val="Lato Heavy"/>
        <family val="2"/>
      </rPr>
      <t>CFTC</t>
    </r>
    <r>
      <rPr>
        <b/>
        <sz val="16"/>
        <color rgb="FF0070C0"/>
        <rFont val="Lato"/>
        <family val="2"/>
      </rPr>
      <t xml:space="preserve"> Santé Sociaux</t>
    </r>
    <r>
      <rPr>
        <b/>
        <sz val="16"/>
        <color rgb="FFFF0000"/>
        <rFont val="Lato"/>
        <family val="2"/>
      </rPr>
      <t>.</t>
    </r>
  </si>
  <si>
    <r>
      <t xml:space="preserve">Les cases bleues sont en </t>
    </r>
    <r>
      <rPr>
        <i/>
        <sz val="14"/>
        <rFont val="Lato"/>
        <family val="2"/>
      </rPr>
      <t>saisie libre</t>
    </r>
    <r>
      <rPr>
        <sz val="14"/>
        <rFont val="Lato"/>
        <family val="2"/>
      </rPr>
      <t>. Les indications de saisie sont indiquées via les commentaires indiqués par un triangle rouge.</t>
    </r>
  </si>
  <si>
    <t xml:space="preserve">Plafond Journalier de Référence Brut </t>
  </si>
  <si>
    <t>Plafond Journalier de Référence Net</t>
  </si>
  <si>
    <t>Plafond Journalier de Référence Net (Regime Local Alsace-Moselle)</t>
  </si>
  <si>
    <t>Indemnités d'entretiens par journée de 9h</t>
  </si>
  <si>
    <t>Indemnités d'entretiens minimum (Durée Inférieure à 06h17min)</t>
  </si>
  <si>
    <t>Indemnités d'entretiens par heure (entre 06h17 min et 09h00)</t>
  </si>
  <si>
    <t>Mise à Jour
01/11/2023</t>
  </si>
  <si>
    <t xml:space="preserve">La loi 91. 1406 du 31/12/1991 ainsi que le décret n°  92. 660  du 13/07/1992 suppriment l'obligation des cotisations patronales.
Taux en vigueur au 01/11/2024. 
Mise à jour Janvier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</si>
</sst>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[&gt;=3000000000000]#&quot; &quot;##&quot; &quot;##&quot; &quot;##&quot; &quot;###&quot; &quot;###&quot; | &quot;##;#&quot; &quot;##&quot; &quot;##&quot; &quot;##&quot; &quot;###&quot; &quot;###"/>
    <numFmt numFmtId="167" formatCode="dd/mm/yy;@"/>
    <numFmt numFmtId="168" formatCode="[$-40C]d\-mmm;@"/>
    <numFmt numFmtId="169" formatCode="_-* #,##0_-;\-* #,##0_-;_-* &quot;-&quot;??_-;_-@_-"/>
    <numFmt numFmtId="170" formatCode="_-* #,##0.00\ [$€-40C]_-;\-* #,##0.00\ [$€-40C]_-;_-* &quot;-&quot;??\ [$€-40C]_-;_-@_-"/>
    <numFmt numFmtId="171" formatCode="#,##0.00\ &quot;€&quot;"/>
    <numFmt numFmtId="172" formatCode="#,##0.000\ &quot;€&quot;"/>
    <numFmt numFmtId="173" formatCode="_-* #,##0.000\ &quot;€&quot;_-;\-* #,##0.000\ &quot;€&quot;_-;_-* &quot;-&quot;??\ &quot;€&quot;_-;_-@_-"/>
    <numFmt numFmtId="174" formatCode="_-* #,##0.0000_-;\-* #,##0.0000_-;_-* &quot;-&quot;??_-;_-@_-"/>
    <numFmt numFmtId="175" formatCode="0.0000"/>
  </numFmts>
  <fonts count="5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"/>
      <family val="2"/>
    </font>
    <font>
      <b/>
      <sz val="12"/>
      <color theme="1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i/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28"/>
      <color rgb="FFFF0000"/>
      <name val="Lato"/>
      <family val="2"/>
    </font>
    <font>
      <b/>
      <sz val="16"/>
      <color rgb="FFFF0000"/>
      <name val="Lato"/>
      <family val="2"/>
    </font>
    <font>
      <sz val="10"/>
      <name val="Lato"/>
      <family val="2"/>
    </font>
    <font>
      <sz val="14"/>
      <name val="Lato"/>
      <family val="2"/>
    </font>
    <font>
      <i/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b/>
      <sz val="5"/>
      <name val="Arial"/>
      <family val="2"/>
    </font>
    <font>
      <sz val="5"/>
      <color theme="1"/>
      <name val="Arial"/>
      <family val="2"/>
    </font>
    <font>
      <b/>
      <sz val="14"/>
      <color rgb="FF0070C0"/>
      <name val="Lato"/>
      <family val="2"/>
    </font>
    <font>
      <b/>
      <sz val="16"/>
      <color rgb="FF0070C0"/>
      <name val="Lato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Arial"/>
      <family val="2"/>
    </font>
    <font>
      <sz val="14"/>
      <color rgb="FFFF0000"/>
      <name val="Lato"/>
      <family val="2"/>
    </font>
    <font>
      <sz val="9"/>
      <color theme="1"/>
      <name val="Lato"/>
      <family val="2"/>
    </font>
    <font>
      <sz val="9"/>
      <color theme="1"/>
      <name val="Calibri"/>
      <family val="2"/>
    </font>
    <font>
      <sz val="9"/>
      <color rgb="FF0070C0"/>
      <name val="Lato"/>
      <family val="2"/>
    </font>
    <font>
      <b/>
      <sz val="9"/>
      <color rgb="FF0070C0"/>
      <name val="Lato Heavy"/>
      <family val="2"/>
    </font>
    <font>
      <b/>
      <sz val="9"/>
      <color rgb="FF0070C0"/>
      <name val="Lato"/>
      <family val="2"/>
    </font>
    <font>
      <sz val="9"/>
      <color theme="1"/>
      <name val="Calibri"/>
      <family val="2"/>
      <scheme val="minor"/>
    </font>
    <font>
      <b/>
      <sz val="14"/>
      <color rgb="FF0070C0"/>
      <name val="Lato Heavy"/>
      <family val="2"/>
    </font>
    <font>
      <b/>
      <sz val="16"/>
      <color rgb="FF0070C0"/>
      <name val="Lato Heavy"/>
      <family val="2"/>
    </font>
    <font>
      <i/>
      <sz val="14"/>
      <name val="Lato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8"/>
      <color rgb="FF000000"/>
      <name val="Calibri"/>
      <family val="2"/>
    </font>
    <font>
      <i/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26" fillId="0" borderId="0" applyFont="0" applyFill="0" applyBorder="0" applyAlignment="0" applyProtection="0"/>
  </cellStyleXfs>
  <cellXfs count="374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2" fillId="3" borderId="11" xfId="0" applyFont="1" applyFill="1" applyBorder="1" applyAlignment="1" applyProtection="1">
      <alignment horizontal="center" vertical="center"/>
      <protection hidden="1"/>
    </xf>
    <xf numFmtId="0" fontId="1" fillId="3" borderId="12" xfId="0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5" fillId="0" borderId="5" xfId="0" applyFont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alignment vertical="center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5" fillId="0" borderId="9" xfId="0" applyFont="1" applyBorder="1" applyAlignment="1" applyProtection="1">
      <alignment vertical="center"/>
      <protection hidden="1"/>
    </xf>
    <xf numFmtId="0" fontId="5" fillId="0" borderId="7" xfId="0" applyFont="1" applyBorder="1" applyAlignment="1" applyProtection="1">
      <alignment vertical="center"/>
      <protection hidden="1"/>
    </xf>
    <xf numFmtId="0" fontId="5" fillId="0" borderId="3" xfId="0" applyFont="1" applyBorder="1" applyAlignment="1" applyProtection="1">
      <alignment vertical="center"/>
      <protection hidden="1"/>
    </xf>
    <xf numFmtId="0" fontId="5" fillId="0" borderId="4" xfId="0" applyFont="1" applyBorder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0" fontId="1" fillId="2" borderId="4" xfId="0" applyFont="1" applyFill="1" applyBorder="1" applyAlignment="1" applyProtection="1">
      <alignment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1" fillId="2" borderId="5" xfId="0" applyFont="1" applyFill="1" applyBorder="1" applyAlignment="1" applyProtection="1">
      <alignment vertical="center"/>
      <protection hidden="1"/>
    </xf>
    <xf numFmtId="0" fontId="1" fillId="2" borderId="7" xfId="0" applyFont="1" applyFill="1" applyBorder="1" applyAlignment="1" applyProtection="1">
      <alignment vertical="center"/>
      <protection hidden="1"/>
    </xf>
    <xf numFmtId="0" fontId="5" fillId="2" borderId="8" xfId="0" applyFont="1" applyFill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4" fillId="0" borderId="7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14" fillId="0" borderId="16" xfId="0" applyFont="1" applyBorder="1" applyAlignment="1" applyProtection="1">
      <alignment vertical="center"/>
      <protection hidden="1"/>
    </xf>
    <xf numFmtId="0" fontId="14" fillId="0" borderId="17" xfId="0" applyFont="1" applyBorder="1" applyAlignment="1" applyProtection="1">
      <alignment vertical="center"/>
      <protection hidden="1"/>
    </xf>
    <xf numFmtId="0" fontId="14" fillId="0" borderId="19" xfId="0" applyFont="1" applyBorder="1" applyAlignment="1" applyProtection="1">
      <alignment vertical="center"/>
      <protection hidden="1"/>
    </xf>
    <xf numFmtId="0" fontId="14" fillId="0" borderId="20" xfId="0" applyFont="1" applyBorder="1" applyAlignment="1" applyProtection="1">
      <alignment vertical="center"/>
      <protection hidden="1"/>
    </xf>
    <xf numFmtId="0" fontId="14" fillId="0" borderId="20" xfId="0" applyFont="1" applyBorder="1" applyAlignment="1" applyProtection="1">
      <alignment horizontal="left" vertical="center"/>
      <protection hidden="1"/>
    </xf>
    <xf numFmtId="0" fontId="14" fillId="0" borderId="19" xfId="0" applyFont="1" applyBorder="1" applyAlignment="1" applyProtection="1">
      <alignment horizontal="left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20" xfId="0" applyFont="1" applyBorder="1" applyAlignment="1" applyProtection="1">
      <alignment horizontal="left" vertical="center"/>
      <protection hidden="1"/>
    </xf>
    <xf numFmtId="0" fontId="5" fillId="3" borderId="10" xfId="0" applyFont="1" applyFill="1" applyBorder="1" applyAlignment="1" applyProtection="1">
      <alignment vertical="center"/>
      <protection hidden="1"/>
    </xf>
    <xf numFmtId="0" fontId="5" fillId="3" borderId="7" xfId="0" applyFont="1" applyFill="1" applyBorder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1" fillId="2" borderId="8" xfId="0" applyFont="1" applyFill="1" applyBorder="1" applyAlignment="1" applyProtection="1">
      <alignment vertical="center"/>
      <protection hidden="1"/>
    </xf>
    <xf numFmtId="0" fontId="1" fillId="2" borderId="9" xfId="0" applyFont="1" applyFill="1" applyBorder="1" applyAlignment="1" applyProtection="1">
      <alignment vertical="center"/>
      <protection hidden="1"/>
    </xf>
    <xf numFmtId="0" fontId="5" fillId="2" borderId="8" xfId="0" applyFont="1" applyFill="1" applyBorder="1" applyAlignment="1" applyProtection="1">
      <alignment horizontal="left" vertical="center"/>
      <protection hidden="1"/>
    </xf>
    <xf numFmtId="0" fontId="5" fillId="2" borderId="9" xfId="0" applyFont="1" applyFill="1" applyBorder="1" applyAlignment="1" applyProtection="1">
      <alignment horizontal="left" vertical="center"/>
      <protection hidden="1"/>
    </xf>
    <xf numFmtId="0" fontId="1" fillId="0" borderId="11" xfId="0" applyFont="1" applyBorder="1" applyAlignment="1" applyProtection="1">
      <alignment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vertical="center"/>
      <protection hidden="1"/>
    </xf>
    <xf numFmtId="0" fontId="14" fillId="0" borderId="24" xfId="0" applyFont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6" xfId="0" applyFont="1" applyBorder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6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left" vertical="center"/>
      <protection hidden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2" fontId="12" fillId="2" borderId="0" xfId="0" applyNumberFormat="1" applyFont="1" applyFill="1" applyAlignment="1" applyProtection="1">
      <alignment horizontal="center" vertical="center"/>
      <protection locked="0" hidden="1"/>
    </xf>
    <xf numFmtId="2" fontId="12" fillId="2" borderId="6" xfId="0" applyNumberFormat="1" applyFont="1" applyFill="1" applyBorder="1" applyAlignment="1" applyProtection="1">
      <alignment horizontal="center" vertical="center"/>
      <protection locked="0" hidden="1"/>
    </xf>
    <xf numFmtId="0" fontId="27" fillId="5" borderId="12" xfId="0" applyFont="1" applyFill="1" applyBorder="1" applyAlignment="1" applyProtection="1">
      <alignment horizontal="right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9" xfId="0" applyFont="1" applyBorder="1" applyAlignment="1" applyProtection="1">
      <alignment vertical="center"/>
      <protection hidden="1"/>
    </xf>
    <xf numFmtId="0" fontId="8" fillId="0" borderId="8" xfId="0" applyFont="1" applyBorder="1" applyAlignment="1" applyProtection="1">
      <alignment vertical="center"/>
      <protection hidden="1"/>
    </xf>
    <xf numFmtId="0" fontId="8" fillId="0" borderId="21" xfId="0" applyFont="1" applyBorder="1" applyAlignment="1" applyProtection="1">
      <alignment vertical="center"/>
      <protection hidden="1"/>
    </xf>
    <xf numFmtId="0" fontId="8" fillId="0" borderId="20" xfId="0" applyFont="1" applyBorder="1" applyAlignment="1" applyProtection="1">
      <alignment vertical="center"/>
      <protection hidden="1"/>
    </xf>
    <xf numFmtId="0" fontId="8" fillId="2" borderId="6" xfId="0" applyFont="1" applyFill="1" applyBorder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8" fillId="0" borderId="6" xfId="0" applyFont="1" applyBorder="1" applyAlignment="1" applyProtection="1">
      <alignment vertical="center"/>
      <protection hidden="1"/>
    </xf>
    <xf numFmtId="0" fontId="8" fillId="0" borderId="18" xfId="0" applyFont="1" applyBorder="1" applyAlignment="1" applyProtection="1">
      <alignment vertical="center"/>
      <protection hidden="1"/>
    </xf>
    <xf numFmtId="0" fontId="8" fillId="0" borderId="17" xfId="0" applyFont="1" applyBorder="1" applyAlignment="1" applyProtection="1">
      <alignment vertical="center"/>
      <protection hidden="1"/>
    </xf>
    <xf numFmtId="0" fontId="10" fillId="0" borderId="8" xfId="0" applyFont="1" applyBorder="1" applyAlignment="1" applyProtection="1">
      <alignment horizontal="left" vertical="center"/>
      <protection hidden="1"/>
    </xf>
    <xf numFmtId="0" fontId="7" fillId="2" borderId="8" xfId="0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horizontal="left" vertical="center"/>
      <protection hidden="1"/>
    </xf>
    <xf numFmtId="0" fontId="12" fillId="0" borderId="3" xfId="0" applyFont="1" applyBorder="1" applyAlignment="1" applyProtection="1">
      <alignment vertical="center"/>
      <protection hidden="1"/>
    </xf>
    <xf numFmtId="0" fontId="5" fillId="7" borderId="0" xfId="0" applyFont="1" applyFill="1" applyAlignment="1" applyProtection="1">
      <alignment horizontal="left" vertical="center"/>
      <protection hidden="1"/>
    </xf>
    <xf numFmtId="0" fontId="27" fillId="8" borderId="12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hidden="1"/>
    </xf>
    <xf numFmtId="0" fontId="1" fillId="3" borderId="27" xfId="0" applyFont="1" applyFill="1" applyBorder="1" applyAlignment="1" applyProtection="1">
      <alignment vertical="center"/>
      <protection hidden="1"/>
    </xf>
    <xf numFmtId="0" fontId="1" fillId="0" borderId="28" xfId="0" applyFont="1" applyBorder="1" applyAlignment="1" applyProtection="1">
      <alignment vertical="center"/>
      <protection hidden="1"/>
    </xf>
    <xf numFmtId="0" fontId="1" fillId="0" borderId="29" xfId="0" applyFont="1" applyBorder="1" applyAlignment="1" applyProtection="1">
      <alignment vertical="center"/>
      <protection hidden="1"/>
    </xf>
    <xf numFmtId="0" fontId="7" fillId="2" borderId="30" xfId="0" applyFont="1" applyFill="1" applyBorder="1" applyAlignment="1" applyProtection="1">
      <alignment horizontal="center" vertical="center"/>
      <protection hidden="1"/>
    </xf>
    <xf numFmtId="0" fontId="7" fillId="2" borderId="31" xfId="0" applyFont="1" applyFill="1" applyBorder="1" applyAlignment="1" applyProtection="1">
      <alignment horizontal="center" vertical="center"/>
      <protection hidden="1"/>
    </xf>
    <xf numFmtId="0" fontId="5" fillId="2" borderId="30" xfId="0" applyFont="1" applyFill="1" applyBorder="1" applyAlignment="1" applyProtection="1">
      <alignment vertical="center"/>
      <protection hidden="1"/>
    </xf>
    <xf numFmtId="0" fontId="1" fillId="2" borderId="30" xfId="0" applyFont="1" applyFill="1" applyBorder="1" applyAlignment="1" applyProtection="1">
      <alignment vertical="center"/>
      <protection hidden="1"/>
    </xf>
    <xf numFmtId="0" fontId="1" fillId="2" borderId="32" xfId="0" applyFont="1" applyFill="1" applyBorder="1" applyAlignment="1" applyProtection="1">
      <alignment vertical="center"/>
      <protection hidden="1"/>
    </xf>
    <xf numFmtId="0" fontId="1" fillId="0" borderId="32" xfId="0" applyFont="1" applyBorder="1" applyAlignment="1" applyProtection="1">
      <alignment vertical="center"/>
      <protection hidden="1"/>
    </xf>
    <xf numFmtId="0" fontId="5" fillId="0" borderId="33" xfId="0" applyFont="1" applyBorder="1" applyAlignment="1" applyProtection="1">
      <alignment vertical="center"/>
      <protection hidden="1"/>
    </xf>
    <xf numFmtId="0" fontId="9" fillId="0" borderId="28" xfId="0" applyFont="1" applyBorder="1" applyAlignment="1" applyProtection="1">
      <alignment horizontal="center" vertical="center"/>
      <protection hidden="1"/>
    </xf>
    <xf numFmtId="0" fontId="9" fillId="0" borderId="29" xfId="0" applyFont="1" applyBorder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vertical="center"/>
      <protection hidden="1"/>
    </xf>
    <xf numFmtId="0" fontId="1" fillId="0" borderId="31" xfId="0" applyFont="1" applyBorder="1" applyAlignment="1" applyProtection="1">
      <alignment vertical="center"/>
      <protection hidden="1"/>
    </xf>
    <xf numFmtId="0" fontId="14" fillId="0" borderId="40" xfId="0" applyFont="1" applyBorder="1" applyAlignment="1" applyProtection="1">
      <alignment vertical="center"/>
      <protection hidden="1"/>
    </xf>
    <xf numFmtId="0" fontId="14" fillId="0" borderId="42" xfId="0" applyFont="1" applyBorder="1" applyAlignment="1" applyProtection="1">
      <alignment vertical="center"/>
      <protection hidden="1"/>
    </xf>
    <xf numFmtId="0" fontId="14" fillId="0" borderId="42" xfId="0" applyFont="1" applyBorder="1" applyAlignment="1" applyProtection="1">
      <alignment horizontal="left" vertical="center"/>
      <protection hidden="1"/>
    </xf>
    <xf numFmtId="0" fontId="14" fillId="0" borderId="32" xfId="0" applyFont="1" applyBorder="1" applyAlignment="1" applyProtection="1">
      <alignment horizontal="left" vertical="center"/>
      <protection hidden="1"/>
    </xf>
    <xf numFmtId="0" fontId="5" fillId="3" borderId="34" xfId="0" applyFont="1" applyFill="1" applyBorder="1" applyAlignment="1" applyProtection="1">
      <alignment vertical="center"/>
      <protection hidden="1"/>
    </xf>
    <xf numFmtId="0" fontId="5" fillId="3" borderId="32" xfId="0" applyFont="1" applyFill="1" applyBorder="1" applyAlignment="1" applyProtection="1">
      <alignment vertical="center"/>
      <protection hidden="1"/>
    </xf>
    <xf numFmtId="0" fontId="5" fillId="0" borderId="30" xfId="0" applyFont="1" applyBorder="1" applyAlignment="1" applyProtection="1">
      <alignment vertical="center"/>
      <protection hidden="1"/>
    </xf>
    <xf numFmtId="0" fontId="5" fillId="0" borderId="31" xfId="0" applyFont="1" applyBorder="1" applyAlignment="1" applyProtection="1">
      <alignment vertical="center"/>
      <protection hidden="1"/>
    </xf>
    <xf numFmtId="0" fontId="14" fillId="0" borderId="44" xfId="0" applyFont="1" applyBorder="1" applyAlignment="1" applyProtection="1">
      <alignment vertical="center"/>
      <protection hidden="1"/>
    </xf>
    <xf numFmtId="0" fontId="14" fillId="0" borderId="45" xfId="0" applyFont="1" applyBorder="1" applyAlignment="1" applyProtection="1">
      <alignment horizontal="left" vertical="center"/>
      <protection hidden="1"/>
    </xf>
    <xf numFmtId="0" fontId="5" fillId="0" borderId="29" xfId="0" applyFont="1" applyBorder="1" applyAlignment="1" applyProtection="1">
      <alignment vertical="center"/>
      <protection hidden="1"/>
    </xf>
    <xf numFmtId="0" fontId="5" fillId="0" borderId="28" xfId="0" applyFont="1" applyBorder="1" applyAlignment="1" applyProtection="1">
      <alignment vertical="center"/>
      <protection hidden="1"/>
    </xf>
    <xf numFmtId="0" fontId="5" fillId="0" borderId="47" xfId="0" applyFont="1" applyBorder="1" applyAlignment="1" applyProtection="1">
      <alignment vertical="center"/>
      <protection hidden="1"/>
    </xf>
    <xf numFmtId="0" fontId="5" fillId="0" borderId="48" xfId="0" applyFont="1" applyBorder="1" applyAlignment="1" applyProtection="1">
      <alignment vertical="center"/>
      <protection hidden="1"/>
    </xf>
    <xf numFmtId="0" fontId="5" fillId="0" borderId="48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vertical="center"/>
      <protection hidden="1"/>
    </xf>
    <xf numFmtId="0" fontId="12" fillId="0" borderId="7" xfId="0" applyFont="1" applyBorder="1" applyAlignment="1" applyProtection="1">
      <alignment vertical="center"/>
      <protection hidden="1"/>
    </xf>
    <xf numFmtId="0" fontId="12" fillId="0" borderId="8" xfId="0" applyFont="1" applyBorder="1" applyAlignment="1" applyProtection="1">
      <alignment vertical="center"/>
      <protection hidden="1"/>
    </xf>
    <xf numFmtId="9" fontId="30" fillId="0" borderId="8" xfId="1" applyFont="1" applyBorder="1" applyAlignment="1" applyProtection="1">
      <alignment horizontal="left" vertical="center"/>
      <protection hidden="1"/>
    </xf>
    <xf numFmtId="9" fontId="34" fillId="7" borderId="8" xfId="1" applyFont="1" applyFill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vertical="center"/>
      <protection hidden="1"/>
    </xf>
    <xf numFmtId="0" fontId="14" fillId="0" borderId="21" xfId="0" applyFont="1" applyBorder="1" applyAlignment="1" applyProtection="1">
      <alignment vertical="center"/>
      <protection hidden="1"/>
    </xf>
    <xf numFmtId="9" fontId="34" fillId="7" borderId="0" xfId="1" applyFont="1" applyFill="1" applyBorder="1" applyAlignment="1" applyProtection="1">
      <alignment horizontal="center" vertical="center"/>
      <protection locked="0"/>
    </xf>
    <xf numFmtId="9" fontId="30" fillId="0" borderId="0" xfId="1" applyFont="1" applyBorder="1" applyAlignment="1" applyProtection="1">
      <alignment horizontal="left" vertical="center"/>
      <protection hidden="1"/>
    </xf>
    <xf numFmtId="9" fontId="14" fillId="0" borderId="20" xfId="0" applyNumberFormat="1" applyFont="1" applyBorder="1" applyAlignment="1" applyProtection="1">
      <alignment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35" fillId="0" borderId="8" xfId="0" applyFont="1" applyBorder="1" applyAlignment="1" applyProtection="1">
      <alignment horizontal="center" vertical="center"/>
      <protection hidden="1"/>
    </xf>
    <xf numFmtId="164" fontId="5" fillId="2" borderId="16" xfId="2" applyFont="1" applyFill="1" applyBorder="1" applyAlignment="1" applyProtection="1">
      <alignment vertical="center"/>
      <protection locked="0" hidden="1"/>
    </xf>
    <xf numFmtId="14" fontId="5" fillId="2" borderId="16" xfId="2" applyNumberFormat="1" applyFont="1" applyFill="1" applyBorder="1" applyAlignment="1" applyProtection="1">
      <alignment vertical="center"/>
      <protection locked="0" hidden="1"/>
    </xf>
    <xf numFmtId="10" fontId="5" fillId="2" borderId="16" xfId="0" applyNumberFormat="1" applyFont="1" applyFill="1" applyBorder="1" applyAlignment="1" applyProtection="1">
      <alignment vertical="center"/>
      <protection locked="0" hidden="1"/>
    </xf>
    <xf numFmtId="0" fontId="23" fillId="0" borderId="0" xfId="0" applyFont="1" applyAlignment="1">
      <alignment horizontal="center" vertical="center" wrapText="1"/>
    </xf>
    <xf numFmtId="171" fontId="0" fillId="0" borderId="0" xfId="0" applyNumberFormat="1"/>
    <xf numFmtId="172" fontId="5" fillId="2" borderId="16" xfId="1" applyNumberFormat="1" applyFont="1" applyFill="1" applyBorder="1" applyAlignment="1" applyProtection="1">
      <alignment vertical="center"/>
      <protection locked="0" hidden="1"/>
    </xf>
    <xf numFmtId="174" fontId="0" fillId="0" borderId="0" xfId="3" applyNumberFormat="1" applyFont="1"/>
    <xf numFmtId="175" fontId="0" fillId="0" borderId="0" xfId="0" applyNumberFormat="1"/>
    <xf numFmtId="0" fontId="19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4" fillId="0" borderId="0" xfId="0" applyFont="1" applyAlignment="1">
      <alignment horizontal="center" wrapText="1"/>
    </xf>
    <xf numFmtId="0" fontId="36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49" fontId="5" fillId="2" borderId="0" xfId="0" applyNumberFormat="1" applyFont="1" applyFill="1" applyAlignment="1" applyProtection="1">
      <alignment horizontal="left" vertical="center"/>
      <protection locked="0" hidden="1"/>
    </xf>
    <xf numFmtId="49" fontId="5" fillId="2" borderId="6" xfId="0" applyNumberFormat="1" applyFont="1" applyFill="1" applyBorder="1" applyAlignment="1" applyProtection="1">
      <alignment horizontal="left" vertical="center"/>
      <protection locked="0" hidden="1"/>
    </xf>
    <xf numFmtId="0" fontId="12" fillId="0" borderId="5" xfId="0" applyFont="1" applyBorder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2" fontId="12" fillId="2" borderId="0" xfId="0" applyNumberFormat="1" applyFont="1" applyFill="1" applyAlignment="1" applyProtection="1">
      <alignment horizontal="center" vertical="center"/>
      <protection locked="0" hidden="1"/>
    </xf>
    <xf numFmtId="1" fontId="12" fillId="2" borderId="0" xfId="0" applyNumberFormat="1" applyFont="1" applyFill="1" applyAlignment="1" applyProtection="1">
      <alignment horizontal="center" vertical="center"/>
      <protection locked="0" hidden="1"/>
    </xf>
    <xf numFmtId="1" fontId="12" fillId="2" borderId="6" xfId="0" applyNumberFormat="1" applyFont="1" applyFill="1" applyBorder="1" applyAlignment="1" applyProtection="1">
      <alignment horizontal="center" vertical="center"/>
      <protection locked="0" hidden="1"/>
    </xf>
    <xf numFmtId="167" fontId="5" fillId="2" borderId="0" xfId="0" applyNumberFormat="1" applyFont="1" applyFill="1" applyAlignment="1" applyProtection="1">
      <alignment horizontal="center" vertical="center"/>
      <protection locked="0" hidden="1"/>
    </xf>
    <xf numFmtId="2" fontId="12" fillId="2" borderId="6" xfId="0" applyNumberFormat="1" applyFont="1" applyFill="1" applyBorder="1" applyAlignment="1" applyProtection="1">
      <alignment horizontal="center" vertical="center"/>
      <protection locked="0" hidden="1"/>
    </xf>
    <xf numFmtId="0" fontId="5" fillId="2" borderId="0" xfId="0" applyFont="1" applyFill="1" applyAlignment="1" applyProtection="1">
      <alignment horizontal="left" vertical="center"/>
      <protection locked="0" hidden="1"/>
    </xf>
    <xf numFmtId="0" fontId="5" fillId="2" borderId="6" xfId="0" applyFont="1" applyFill="1" applyBorder="1" applyAlignment="1" applyProtection="1">
      <alignment horizontal="left" vertical="center"/>
      <protection locked="0" hidden="1"/>
    </xf>
    <xf numFmtId="0" fontId="11" fillId="3" borderId="14" xfId="0" applyFont="1" applyFill="1" applyBorder="1" applyAlignment="1" applyProtection="1">
      <alignment horizontal="center" vertical="center" textRotation="90"/>
      <protection hidden="1"/>
    </xf>
    <xf numFmtId="0" fontId="11" fillId="3" borderId="13" xfId="0" applyFont="1" applyFill="1" applyBorder="1" applyAlignment="1" applyProtection="1">
      <alignment horizontal="center" vertical="center" textRotation="90"/>
      <protection hidden="1"/>
    </xf>
    <xf numFmtId="0" fontId="11" fillId="3" borderId="15" xfId="0" applyFont="1" applyFill="1" applyBorder="1" applyAlignment="1" applyProtection="1">
      <alignment horizontal="center" vertical="center" textRotation="90"/>
      <protection hidden="1"/>
    </xf>
    <xf numFmtId="164" fontId="12" fillId="2" borderId="0" xfId="0" applyNumberFormat="1" applyFont="1" applyFill="1" applyAlignment="1" applyProtection="1">
      <alignment horizontal="center" vertical="center"/>
      <protection hidden="1"/>
    </xf>
    <xf numFmtId="0" fontId="2" fillId="3" borderId="11" xfId="0" applyFont="1" applyFill="1" applyBorder="1" applyAlignment="1" applyProtection="1">
      <alignment horizontal="center" vertical="center"/>
      <protection hidden="1"/>
    </xf>
    <xf numFmtId="0" fontId="2" fillId="3" borderId="10" xfId="0" applyFont="1" applyFill="1" applyBorder="1" applyAlignment="1" applyProtection="1">
      <alignment horizontal="right" vertical="center"/>
      <protection hidden="1"/>
    </xf>
    <xf numFmtId="0" fontId="2" fillId="3" borderId="11" xfId="0" applyFont="1" applyFill="1" applyBorder="1" applyAlignment="1" applyProtection="1">
      <alignment horizontal="right" vertical="center"/>
      <protection hidden="1"/>
    </xf>
    <xf numFmtId="2" fontId="5" fillId="2" borderId="16" xfId="0" applyNumberFormat="1" applyFont="1" applyFill="1" applyBorder="1" applyAlignment="1" applyProtection="1">
      <alignment horizontal="center" vertical="center"/>
      <protection hidden="1"/>
    </xf>
    <xf numFmtId="2" fontId="5" fillId="2" borderId="18" xfId="0" applyNumberFormat="1" applyFont="1" applyFill="1" applyBorder="1" applyAlignment="1" applyProtection="1">
      <alignment horizontal="center" vertical="center"/>
      <protection hidden="1"/>
    </xf>
    <xf numFmtId="2" fontId="5" fillId="2" borderId="19" xfId="0" applyNumberFormat="1" applyFont="1" applyFill="1" applyBorder="1" applyAlignment="1" applyProtection="1">
      <alignment horizontal="center" vertical="center"/>
      <protection hidden="1"/>
    </xf>
    <xf numFmtId="2" fontId="5" fillId="2" borderId="21" xfId="0" applyNumberFormat="1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10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2" fontId="12" fillId="2" borderId="0" xfId="0" applyNumberFormat="1" applyFont="1" applyFill="1" applyAlignment="1" applyProtection="1">
      <alignment horizontal="center" vertical="center"/>
      <protection hidden="1"/>
    </xf>
    <xf numFmtId="164" fontId="12" fillId="2" borderId="0" xfId="0" applyNumberFormat="1" applyFont="1" applyFill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164" fontId="12" fillId="2" borderId="6" xfId="0" applyNumberFormat="1" applyFont="1" applyFill="1" applyBorder="1" applyAlignment="1" applyProtection="1">
      <alignment horizontal="center" vertical="center"/>
      <protection hidden="1"/>
    </xf>
    <xf numFmtId="49" fontId="2" fillId="3" borderId="11" xfId="0" applyNumberFormat="1" applyFont="1" applyFill="1" applyBorder="1" applyAlignment="1" applyProtection="1">
      <alignment horizontal="center" vertical="center"/>
      <protection locked="0" hidden="1"/>
    </xf>
    <xf numFmtId="166" fontId="5" fillId="2" borderId="0" xfId="0" applyNumberFormat="1" applyFont="1" applyFill="1" applyAlignment="1" applyProtection="1">
      <alignment horizontal="left" vertical="center"/>
      <protection locked="0" hidden="1"/>
    </xf>
    <xf numFmtId="166" fontId="5" fillId="2" borderId="6" xfId="0" applyNumberFormat="1" applyFont="1" applyFill="1" applyBorder="1" applyAlignment="1" applyProtection="1">
      <alignment horizontal="left" vertical="center"/>
      <protection locked="0" hidden="1"/>
    </xf>
    <xf numFmtId="0" fontId="9" fillId="3" borderId="10" xfId="0" applyFont="1" applyFill="1" applyBorder="1" applyAlignment="1" applyProtection="1">
      <alignment horizontal="center" vertical="center"/>
      <protection hidden="1"/>
    </xf>
    <xf numFmtId="0" fontId="9" fillId="3" borderId="11" xfId="0" applyFont="1" applyFill="1" applyBorder="1" applyAlignment="1" applyProtection="1">
      <alignment horizontal="center" vertical="center"/>
      <protection hidden="1"/>
    </xf>
    <xf numFmtId="0" fontId="9" fillId="3" borderId="12" xfId="0" applyFont="1" applyFill="1" applyBorder="1" applyAlignment="1" applyProtection="1">
      <alignment horizontal="center" vertical="center"/>
      <protection hidden="1"/>
    </xf>
    <xf numFmtId="2" fontId="5" fillId="2" borderId="19" xfId="0" applyNumberFormat="1" applyFont="1" applyFill="1" applyBorder="1" applyAlignment="1" applyProtection="1">
      <alignment horizontal="center" vertical="center"/>
      <protection locked="0" hidden="1"/>
    </xf>
    <xf numFmtId="2" fontId="5" fillId="2" borderId="21" xfId="0" applyNumberFormat="1" applyFont="1" applyFill="1" applyBorder="1" applyAlignment="1" applyProtection="1">
      <alignment horizontal="center" vertical="center"/>
      <protection locked="0" hidden="1"/>
    </xf>
    <xf numFmtId="164" fontId="5" fillId="0" borderId="16" xfId="0" applyNumberFormat="1" applyFont="1" applyBorder="1" applyAlignment="1" applyProtection="1">
      <alignment horizontal="center" vertical="center"/>
      <protection hidden="1"/>
    </xf>
    <xf numFmtId="164" fontId="5" fillId="0" borderId="17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center" vertical="center"/>
      <protection hidden="1"/>
    </xf>
    <xf numFmtId="164" fontId="5" fillId="0" borderId="19" xfId="0" applyNumberFormat="1" applyFont="1" applyBorder="1" applyAlignment="1" applyProtection="1">
      <alignment horizontal="center" vertical="center"/>
      <protection hidden="1"/>
    </xf>
    <xf numFmtId="164" fontId="5" fillId="0" borderId="20" xfId="0" applyNumberFormat="1" applyFont="1" applyBorder="1" applyAlignment="1" applyProtection="1">
      <alignment horizontal="center" vertical="center"/>
      <protection hidden="1"/>
    </xf>
    <xf numFmtId="164" fontId="5" fillId="0" borderId="21" xfId="0" applyNumberFormat="1" applyFont="1" applyBorder="1" applyAlignment="1" applyProtection="1">
      <alignment horizontal="center" vertical="center"/>
      <protection hidden="1"/>
    </xf>
    <xf numFmtId="0" fontId="14" fillId="0" borderId="17" xfId="0" applyFont="1" applyBorder="1" applyAlignment="1" applyProtection="1">
      <alignment horizontal="left" vertical="center"/>
      <protection hidden="1"/>
    </xf>
    <xf numFmtId="0" fontId="14" fillId="0" borderId="18" xfId="0" applyFont="1" applyBorder="1" applyAlignment="1" applyProtection="1">
      <alignment horizontal="left" vertical="center"/>
      <protection hidden="1"/>
    </xf>
    <xf numFmtId="0" fontId="14" fillId="0" borderId="20" xfId="0" applyFont="1" applyBorder="1" applyAlignment="1" applyProtection="1">
      <alignment horizontal="left" vertical="center"/>
      <protection hidden="1"/>
    </xf>
    <xf numFmtId="0" fontId="14" fillId="0" borderId="21" xfId="0" applyFont="1" applyBorder="1" applyAlignment="1" applyProtection="1">
      <alignment horizontal="left" vertical="center"/>
      <protection hidden="1"/>
    </xf>
    <xf numFmtId="164" fontId="5" fillId="2" borderId="19" xfId="0" applyNumberFormat="1" applyFont="1" applyFill="1" applyBorder="1" applyAlignment="1" applyProtection="1">
      <alignment horizontal="center" vertical="center"/>
      <protection locked="0" hidden="1"/>
    </xf>
    <xf numFmtId="164" fontId="5" fillId="2" borderId="21" xfId="0" applyNumberFormat="1" applyFont="1" applyFill="1" applyBorder="1" applyAlignment="1" applyProtection="1">
      <alignment horizontal="center" vertical="center"/>
      <protection locked="0" hidden="1"/>
    </xf>
    <xf numFmtId="0" fontId="5" fillId="0" borderId="18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164" fontId="5" fillId="2" borderId="20" xfId="0" applyNumberFormat="1" applyFont="1" applyFill="1" applyBorder="1" applyAlignment="1" applyProtection="1">
      <alignment horizontal="center" vertical="center"/>
      <protection locked="0" hidden="1"/>
    </xf>
    <xf numFmtId="167" fontId="5" fillId="2" borderId="20" xfId="0" applyNumberFormat="1" applyFont="1" applyFill="1" applyBorder="1" applyAlignment="1" applyProtection="1">
      <alignment horizontal="center" vertical="center"/>
      <protection locked="0" hidden="1"/>
    </xf>
    <xf numFmtId="167" fontId="5" fillId="2" borderId="21" xfId="0" applyNumberFormat="1" applyFont="1" applyFill="1" applyBorder="1" applyAlignment="1" applyProtection="1">
      <alignment horizontal="center" vertical="center"/>
      <protection locked="0" hidden="1"/>
    </xf>
    <xf numFmtId="2" fontId="5" fillId="2" borderId="20" xfId="0" applyNumberFormat="1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0" borderId="20" xfId="0" applyFont="1" applyBorder="1" applyAlignment="1" applyProtection="1">
      <alignment horizontal="center" vertical="center"/>
      <protection hidden="1"/>
    </xf>
    <xf numFmtId="0" fontId="5" fillId="0" borderId="20" xfId="0" applyFont="1" applyBorder="1" applyAlignment="1" applyProtection="1">
      <alignment horizontal="left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164" fontId="5" fillId="2" borderId="7" xfId="0" applyNumberFormat="1" applyFont="1" applyFill="1" applyBorder="1" applyAlignment="1" applyProtection="1">
      <alignment horizontal="center" vertical="center"/>
      <protection locked="0" hidden="1"/>
    </xf>
    <xf numFmtId="164" fontId="5" fillId="2" borderId="8" xfId="0" applyNumberFormat="1" applyFont="1" applyFill="1" applyBorder="1" applyAlignment="1" applyProtection="1">
      <alignment horizontal="center" vertical="center"/>
      <protection locked="0" hidden="1"/>
    </xf>
    <xf numFmtId="164" fontId="5" fillId="2" borderId="9" xfId="0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left" vertical="center"/>
      <protection hidden="1"/>
    </xf>
    <xf numFmtId="0" fontId="8" fillId="0" borderId="6" xfId="0" applyFont="1" applyBorder="1" applyAlignment="1" applyProtection="1">
      <alignment horizontal="left" vertical="center"/>
      <protection hidden="1"/>
    </xf>
    <xf numFmtId="10" fontId="5" fillId="2" borderId="19" xfId="0" applyNumberFormat="1" applyFont="1" applyFill="1" applyBorder="1" applyAlignment="1" applyProtection="1">
      <alignment horizontal="center" vertical="center"/>
      <protection hidden="1"/>
    </xf>
    <xf numFmtId="10" fontId="5" fillId="2" borderId="21" xfId="0" applyNumberFormat="1" applyFont="1" applyFill="1" applyBorder="1" applyAlignment="1" applyProtection="1">
      <alignment horizontal="center" vertical="center"/>
      <protection hidden="1"/>
    </xf>
    <xf numFmtId="0" fontId="14" fillId="0" borderId="22" xfId="0" applyFont="1" applyBorder="1" applyAlignment="1" applyProtection="1">
      <alignment horizontal="left" vertical="center"/>
      <protection hidden="1"/>
    </xf>
    <xf numFmtId="0" fontId="14" fillId="0" borderId="23" xfId="0" applyFont="1" applyBorder="1" applyAlignment="1" applyProtection="1">
      <alignment horizontal="left" vertical="center"/>
      <protection hidden="1"/>
    </xf>
    <xf numFmtId="0" fontId="7" fillId="3" borderId="11" xfId="0" applyFont="1" applyFill="1" applyBorder="1" applyAlignment="1" applyProtection="1">
      <alignment horizontal="right" vertical="center"/>
      <protection hidden="1"/>
    </xf>
    <xf numFmtId="0" fontId="7" fillId="3" borderId="12" xfId="0" applyFont="1" applyFill="1" applyBorder="1" applyAlignment="1" applyProtection="1">
      <alignment horizontal="right" vertical="center"/>
      <protection hidden="1"/>
    </xf>
    <xf numFmtId="0" fontId="7" fillId="3" borderId="8" xfId="0" applyFont="1" applyFill="1" applyBorder="1" applyAlignment="1" applyProtection="1">
      <alignment horizontal="right" vertical="center"/>
      <protection hidden="1"/>
    </xf>
    <xf numFmtId="0" fontId="7" fillId="3" borderId="9" xfId="0" applyFont="1" applyFill="1" applyBorder="1" applyAlignment="1" applyProtection="1">
      <alignment horizontal="right" vertical="center"/>
      <protection hidden="1"/>
    </xf>
    <xf numFmtId="164" fontId="7" fillId="3" borderId="10" xfId="0" applyNumberFormat="1" applyFont="1" applyFill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left" vertical="center"/>
      <protection hidden="1"/>
    </xf>
    <xf numFmtId="0" fontId="8" fillId="0" borderId="21" xfId="0" applyFont="1" applyBorder="1" applyAlignment="1" applyProtection="1">
      <alignment horizontal="left" vertical="center"/>
      <protection hidden="1"/>
    </xf>
    <xf numFmtId="0" fontId="8" fillId="0" borderId="17" xfId="0" applyFont="1" applyBorder="1" applyAlignment="1" applyProtection="1">
      <alignment horizontal="left" vertical="center"/>
      <protection hidden="1"/>
    </xf>
    <xf numFmtId="0" fontId="8" fillId="0" borderId="18" xfId="0" applyFont="1" applyBorder="1" applyAlignment="1" applyProtection="1">
      <alignment horizontal="left" vertical="center"/>
      <protection hidden="1"/>
    </xf>
    <xf numFmtId="10" fontId="5" fillId="2" borderId="16" xfId="0" applyNumberFormat="1" applyFont="1" applyFill="1" applyBorder="1" applyAlignment="1" applyProtection="1">
      <alignment horizontal="center" vertical="center"/>
      <protection hidden="1"/>
    </xf>
    <xf numFmtId="10" fontId="5" fillId="2" borderId="18" xfId="0" applyNumberFormat="1" applyFont="1" applyFill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left" vertical="center"/>
      <protection hidden="1"/>
    </xf>
    <xf numFmtId="0" fontId="8" fillId="0" borderId="9" xfId="0" applyFont="1" applyBorder="1" applyAlignment="1" applyProtection="1">
      <alignment horizontal="left" vertical="center"/>
      <protection hidden="1"/>
    </xf>
    <xf numFmtId="164" fontId="5" fillId="0" borderId="16" xfId="0" applyNumberFormat="1" applyFont="1" applyBorder="1" applyAlignment="1" applyProtection="1">
      <alignment horizontal="center" vertical="center"/>
      <protection locked="0" hidden="1"/>
    </xf>
    <xf numFmtId="0" fontId="5" fillId="0" borderId="18" xfId="0" applyFont="1" applyBorder="1" applyAlignment="1" applyProtection="1">
      <alignment horizontal="center" vertical="center"/>
      <protection locked="0" hidden="1"/>
    </xf>
    <xf numFmtId="0" fontId="5" fillId="2" borderId="16" xfId="0" applyFont="1" applyFill="1" applyBorder="1" applyAlignment="1" applyProtection="1">
      <alignment horizontal="center" vertical="center"/>
      <protection hidden="1"/>
    </xf>
    <xf numFmtId="0" fontId="5" fillId="2" borderId="18" xfId="0" applyFont="1" applyFill="1" applyBorder="1" applyAlignment="1" applyProtection="1">
      <alignment horizontal="center" vertical="center"/>
      <protection hidden="1"/>
    </xf>
    <xf numFmtId="164" fontId="5" fillId="0" borderId="19" xfId="0" applyNumberFormat="1" applyFont="1" applyBorder="1" applyAlignment="1" applyProtection="1">
      <alignment horizontal="center" vertical="center"/>
      <protection locked="0" hidden="1"/>
    </xf>
    <xf numFmtId="0" fontId="5" fillId="0" borderId="21" xfId="0" applyFont="1" applyBorder="1" applyAlignment="1" applyProtection="1">
      <alignment horizontal="center" vertical="center"/>
      <protection locked="0" hidden="1"/>
    </xf>
    <xf numFmtId="0" fontId="5" fillId="2" borderId="19" xfId="0" applyFont="1" applyFill="1" applyBorder="1" applyAlignment="1" applyProtection="1">
      <alignment horizontal="center" vertical="center"/>
      <protection locked="0" hidden="1"/>
    </xf>
    <xf numFmtId="0" fontId="5" fillId="2" borderId="21" xfId="0" applyFont="1" applyFill="1" applyBorder="1" applyAlignment="1" applyProtection="1">
      <alignment horizontal="center" vertical="center"/>
      <protection locked="0" hidden="1"/>
    </xf>
    <xf numFmtId="0" fontId="17" fillId="3" borderId="10" xfId="0" applyFont="1" applyFill="1" applyBorder="1" applyAlignment="1" applyProtection="1">
      <alignment horizontal="left" vertical="center"/>
      <protection hidden="1"/>
    </xf>
    <xf numFmtId="0" fontId="17" fillId="3" borderId="11" xfId="0" applyFont="1" applyFill="1" applyBorder="1" applyAlignment="1" applyProtection="1">
      <alignment horizontal="left" vertical="center"/>
      <protection hidden="1"/>
    </xf>
    <xf numFmtId="0" fontId="17" fillId="3" borderId="12" xfId="0" applyFont="1" applyFill="1" applyBorder="1" applyAlignment="1" applyProtection="1">
      <alignment horizontal="left" vertical="center"/>
      <protection hidden="1"/>
    </xf>
    <xf numFmtId="0" fontId="17" fillId="3" borderId="1" xfId="0" applyFont="1" applyFill="1" applyBorder="1" applyAlignment="1" applyProtection="1">
      <alignment horizontal="left" vertical="center"/>
      <protection hidden="1"/>
    </xf>
    <xf numFmtId="0" fontId="6" fillId="4" borderId="10" xfId="0" applyFont="1" applyFill="1" applyBorder="1" applyAlignment="1" applyProtection="1">
      <alignment horizontal="right" vertical="center"/>
      <protection hidden="1"/>
    </xf>
    <xf numFmtId="0" fontId="6" fillId="4" borderId="11" xfId="0" applyFont="1" applyFill="1" applyBorder="1" applyAlignment="1" applyProtection="1">
      <alignment horizontal="right" vertical="center"/>
      <protection hidden="1"/>
    </xf>
    <xf numFmtId="0" fontId="6" fillId="4" borderId="12" xfId="0" applyFont="1" applyFill="1" applyBorder="1" applyAlignment="1" applyProtection="1">
      <alignment horizontal="right" vertical="center"/>
      <protection hidden="1"/>
    </xf>
    <xf numFmtId="164" fontId="6" fillId="4" borderId="10" xfId="0" applyNumberFormat="1" applyFont="1" applyFill="1" applyBorder="1" applyAlignment="1" applyProtection="1">
      <alignment horizontal="center" vertical="center"/>
      <protection hidden="1"/>
    </xf>
    <xf numFmtId="164" fontId="6" fillId="4" borderId="11" xfId="0" applyNumberFormat="1" applyFont="1" applyFill="1" applyBorder="1" applyAlignment="1" applyProtection="1">
      <alignment horizontal="center" vertical="center"/>
      <protection hidden="1"/>
    </xf>
    <xf numFmtId="164" fontId="6" fillId="4" borderId="12" xfId="0" applyNumberFormat="1" applyFont="1" applyFill="1" applyBorder="1" applyAlignment="1" applyProtection="1">
      <alignment horizontal="center" vertical="center"/>
      <protection hidden="1"/>
    </xf>
    <xf numFmtId="0" fontId="8" fillId="0" borderId="22" xfId="0" applyFont="1" applyBorder="1" applyAlignment="1" applyProtection="1">
      <alignment horizontal="left" vertical="center"/>
      <protection hidden="1"/>
    </xf>
    <xf numFmtId="0" fontId="8" fillId="0" borderId="23" xfId="0" applyFont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5" fillId="2" borderId="5" xfId="0" applyFont="1" applyFill="1" applyBorder="1" applyAlignment="1" applyProtection="1">
      <alignment horizontal="center" vertical="center"/>
      <protection hidden="1"/>
    </xf>
    <xf numFmtId="0" fontId="25" fillId="2" borderId="0" xfId="0" applyFont="1" applyFill="1" applyAlignment="1" applyProtection="1">
      <alignment horizontal="center" vertical="center"/>
      <protection hidden="1"/>
    </xf>
    <xf numFmtId="0" fontId="25" fillId="2" borderId="6" xfId="0" applyFont="1" applyFill="1" applyBorder="1" applyAlignment="1" applyProtection="1">
      <alignment horizontal="center" vertical="center"/>
      <protection hidden="1"/>
    </xf>
    <xf numFmtId="168" fontId="5" fillId="2" borderId="0" xfId="0" applyNumberFormat="1" applyFont="1" applyFill="1" applyAlignment="1" applyProtection="1">
      <alignment horizontal="center" vertical="center"/>
      <protection locked="0" hidden="1"/>
    </xf>
    <xf numFmtId="0" fontId="12" fillId="0" borderId="2" xfId="0" applyFont="1" applyBorder="1" applyAlignment="1" applyProtection="1">
      <alignment horizontal="left" vertical="center" wrapText="1"/>
      <protection hidden="1"/>
    </xf>
    <xf numFmtId="0" fontId="12" fillId="0" borderId="3" xfId="0" applyFont="1" applyBorder="1" applyAlignment="1" applyProtection="1">
      <alignment horizontal="left" vertical="center" wrapText="1"/>
      <protection hidden="1"/>
    </xf>
    <xf numFmtId="0" fontId="12" fillId="0" borderId="4" xfId="0" applyFont="1" applyBorder="1" applyAlignment="1" applyProtection="1">
      <alignment horizontal="left" vertical="center" wrapText="1"/>
      <protection hidden="1"/>
    </xf>
    <xf numFmtId="0" fontId="12" fillId="0" borderId="5" xfId="0" applyFont="1" applyBorder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2" fillId="0" borderId="6" xfId="0" applyFont="1" applyBorder="1" applyAlignment="1" applyProtection="1">
      <alignment horizontal="left" vertical="center" wrapText="1"/>
      <protection hidden="1"/>
    </xf>
    <xf numFmtId="0" fontId="12" fillId="0" borderId="7" xfId="0" applyFont="1" applyBorder="1" applyAlignment="1" applyProtection="1">
      <alignment horizontal="left" vertical="center" wrapText="1"/>
      <protection hidden="1"/>
    </xf>
    <xf numFmtId="0" fontId="12" fillId="0" borderId="8" xfId="0" applyFont="1" applyBorder="1" applyAlignment="1" applyProtection="1">
      <alignment horizontal="left" vertical="center" wrapText="1"/>
      <protection hidden="1"/>
    </xf>
    <xf numFmtId="0" fontId="12" fillId="0" borderId="9" xfId="0" applyFont="1" applyBorder="1" applyAlignment="1" applyProtection="1">
      <alignment horizontal="left" vertical="center" wrapText="1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6" xfId="0" applyFont="1" applyBorder="1" applyAlignment="1" applyProtection="1">
      <alignment horizontal="left" vertical="center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2" borderId="3" xfId="0" applyFont="1" applyFill="1" applyBorder="1" applyAlignment="1" applyProtection="1">
      <alignment horizontal="left" vertical="center"/>
      <protection locked="0" hidden="1"/>
    </xf>
    <xf numFmtId="0" fontId="5" fillId="0" borderId="3" xfId="0" applyFont="1" applyBorder="1" applyAlignment="1" applyProtection="1">
      <alignment horizontal="center" vertical="center"/>
      <protection hidden="1"/>
    </xf>
    <xf numFmtId="49" fontId="5" fillId="2" borderId="5" xfId="0" applyNumberFormat="1" applyFont="1" applyFill="1" applyBorder="1" applyAlignment="1" applyProtection="1">
      <alignment horizontal="left" vertical="center"/>
      <protection locked="0" hidden="1"/>
    </xf>
    <xf numFmtId="167" fontId="5" fillId="2" borderId="0" xfId="0" applyNumberFormat="1" applyFont="1" applyFill="1" applyAlignment="1" applyProtection="1">
      <alignment horizontal="left" vertical="center"/>
      <protection locked="0" hidden="1"/>
    </xf>
    <xf numFmtId="168" fontId="5" fillId="2" borderId="8" xfId="0" applyNumberFormat="1" applyFont="1" applyFill="1" applyBorder="1" applyAlignment="1" applyProtection="1">
      <alignment horizontal="center" vertical="center"/>
      <protection locked="0" hidden="1"/>
    </xf>
    <xf numFmtId="168" fontId="5" fillId="2" borderId="3" xfId="0" applyNumberFormat="1" applyFont="1" applyFill="1" applyBorder="1" applyAlignment="1" applyProtection="1">
      <alignment horizontal="center" vertical="center"/>
      <protection locked="0" hidden="1"/>
    </xf>
    <xf numFmtId="164" fontId="5" fillId="0" borderId="1" xfId="0" applyNumberFormat="1" applyFont="1" applyBorder="1" applyAlignment="1" applyProtection="1">
      <alignment horizontal="right" vertical="center"/>
      <protection hidden="1"/>
    </xf>
    <xf numFmtId="164" fontId="7" fillId="3" borderId="1" xfId="0" applyNumberFormat="1" applyFont="1" applyFill="1" applyBorder="1" applyAlignment="1" applyProtection="1">
      <alignment horizontal="right" vertical="center"/>
      <protection hidden="1"/>
    </xf>
    <xf numFmtId="10" fontId="5" fillId="0" borderId="1" xfId="0" applyNumberFormat="1" applyFont="1" applyBorder="1" applyAlignment="1" applyProtection="1">
      <alignment horizontal="right" vertical="center"/>
      <protection locked="0" hidden="1"/>
    </xf>
    <xf numFmtId="165" fontId="5" fillId="6" borderId="19" xfId="3" applyFont="1" applyFill="1" applyBorder="1" applyAlignment="1" applyProtection="1">
      <alignment horizontal="center" vertical="center"/>
      <protection hidden="1"/>
    </xf>
    <xf numFmtId="165" fontId="5" fillId="6" borderId="21" xfId="3" applyFont="1" applyFill="1" applyBorder="1" applyAlignment="1" applyProtection="1">
      <alignment horizontal="center" vertical="center"/>
      <protection hidden="1"/>
    </xf>
    <xf numFmtId="164" fontId="5" fillId="0" borderId="43" xfId="0" applyNumberFormat="1" applyFont="1" applyBorder="1" applyAlignment="1" applyProtection="1">
      <alignment horizontal="center" vertical="center"/>
      <protection hidden="1"/>
    </xf>
    <xf numFmtId="10" fontId="5" fillId="6" borderId="19" xfId="0" applyNumberFormat="1" applyFont="1" applyFill="1" applyBorder="1" applyAlignment="1" applyProtection="1">
      <alignment horizontal="right" vertical="center"/>
      <protection hidden="1"/>
    </xf>
    <xf numFmtId="10" fontId="5" fillId="6" borderId="21" xfId="0" applyNumberFormat="1" applyFont="1" applyFill="1" applyBorder="1" applyAlignment="1" applyProtection="1">
      <alignment horizontal="right" vertical="center"/>
      <protection hidden="1"/>
    </xf>
    <xf numFmtId="0" fontId="7" fillId="3" borderId="34" xfId="0" applyFont="1" applyFill="1" applyBorder="1" applyAlignment="1" applyProtection="1">
      <alignment horizontal="center" vertical="center"/>
      <protection hidden="1"/>
    </xf>
    <xf numFmtId="167" fontId="5" fillId="7" borderId="20" xfId="0" applyNumberFormat="1" applyFont="1" applyFill="1" applyBorder="1" applyAlignment="1" applyProtection="1">
      <alignment horizontal="center" vertical="center"/>
      <protection locked="0" hidden="1"/>
    </xf>
    <xf numFmtId="167" fontId="5" fillId="7" borderId="21" xfId="0" applyNumberFormat="1" applyFont="1" applyFill="1" applyBorder="1" applyAlignment="1" applyProtection="1">
      <alignment horizontal="center" vertical="center"/>
      <protection locked="0" hidden="1"/>
    </xf>
    <xf numFmtId="164" fontId="5" fillId="7" borderId="20" xfId="0" applyNumberFormat="1" applyFont="1" applyFill="1" applyBorder="1" applyAlignment="1" applyProtection="1">
      <alignment horizontal="center" vertical="center"/>
      <protection locked="0" hidden="1"/>
    </xf>
    <xf numFmtId="164" fontId="5" fillId="7" borderId="21" xfId="0" applyNumberFormat="1" applyFont="1" applyFill="1" applyBorder="1" applyAlignment="1" applyProtection="1">
      <alignment horizontal="center" vertical="center"/>
      <protection locked="0" hidden="1"/>
    </xf>
    <xf numFmtId="165" fontId="5" fillId="7" borderId="19" xfId="3" applyFont="1" applyFill="1" applyBorder="1" applyAlignment="1" applyProtection="1">
      <alignment horizontal="center" vertical="center"/>
      <protection locked="0" hidden="1"/>
    </xf>
    <xf numFmtId="165" fontId="5" fillId="7" borderId="21" xfId="3" applyFont="1" applyFill="1" applyBorder="1" applyAlignment="1" applyProtection="1">
      <alignment horizontal="center" vertical="center"/>
      <protection locked="0" hidden="1"/>
    </xf>
    <xf numFmtId="2" fontId="5" fillId="6" borderId="20" xfId="0" applyNumberFormat="1" applyFont="1" applyFill="1" applyBorder="1" applyAlignment="1" applyProtection="1">
      <alignment horizontal="center" vertical="center"/>
      <protection hidden="1"/>
    </xf>
    <xf numFmtId="0" fontId="5" fillId="6" borderId="20" xfId="0" applyFont="1" applyFill="1" applyBorder="1" applyAlignment="1" applyProtection="1">
      <alignment horizontal="center" vertical="center"/>
      <protection hidden="1"/>
    </xf>
    <xf numFmtId="164" fontId="5" fillId="7" borderId="19" xfId="0" applyNumberFormat="1" applyFont="1" applyFill="1" applyBorder="1" applyAlignment="1" applyProtection="1">
      <alignment horizontal="center" vertical="center"/>
      <protection locked="0" hidden="1"/>
    </xf>
    <xf numFmtId="0" fontId="2" fillId="3" borderId="25" xfId="0" applyFont="1" applyFill="1" applyBorder="1" applyAlignment="1" applyProtection="1">
      <alignment horizontal="right" vertical="center"/>
      <protection hidden="1"/>
    </xf>
    <xf numFmtId="0" fontId="2" fillId="3" borderId="26" xfId="0" applyFont="1" applyFill="1" applyBorder="1" applyAlignment="1" applyProtection="1">
      <alignment horizontal="right" vertical="center"/>
      <protection hidden="1"/>
    </xf>
    <xf numFmtId="49" fontId="2" fillId="7" borderId="26" xfId="0" applyNumberFormat="1" applyFont="1" applyFill="1" applyBorder="1" applyAlignment="1" applyProtection="1">
      <alignment horizontal="center" vertical="center"/>
      <protection locked="0" hidden="1"/>
    </xf>
    <xf numFmtId="0" fontId="2" fillId="3" borderId="26" xfId="0" applyFont="1" applyFill="1" applyBorder="1" applyAlignment="1" applyProtection="1">
      <alignment horizontal="center" vertical="center"/>
      <protection hidden="1"/>
    </xf>
    <xf numFmtId="0" fontId="7" fillId="2" borderId="28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2" borderId="29" xfId="0" applyFont="1" applyFill="1" applyBorder="1" applyAlignment="1" applyProtection="1">
      <alignment horizontal="center" vertical="center"/>
      <protection hidden="1"/>
    </xf>
    <xf numFmtId="49" fontId="5" fillId="7" borderId="0" xfId="0" applyNumberFormat="1" applyFont="1" applyFill="1" applyAlignment="1" applyProtection="1">
      <alignment horizontal="left" vertical="center"/>
      <protection locked="0" hidden="1"/>
    </xf>
    <xf numFmtId="49" fontId="5" fillId="7" borderId="6" xfId="0" applyNumberFormat="1" applyFont="1" applyFill="1" applyBorder="1" applyAlignment="1" applyProtection="1">
      <alignment horizontal="left" vertical="center"/>
      <protection locked="0" hidden="1"/>
    </xf>
    <xf numFmtId="49" fontId="5" fillId="7" borderId="31" xfId="0" applyNumberFormat="1" applyFont="1" applyFill="1" applyBorder="1" applyAlignment="1" applyProtection="1">
      <alignment horizontal="left" vertical="center"/>
      <protection locked="0" hidden="1"/>
    </xf>
    <xf numFmtId="167" fontId="5" fillId="7" borderId="0" xfId="0" applyNumberFormat="1" applyFont="1" applyFill="1" applyAlignment="1" applyProtection="1">
      <alignment horizontal="center" vertical="center"/>
      <protection locked="0" hidden="1"/>
    </xf>
    <xf numFmtId="167" fontId="5" fillId="7" borderId="31" xfId="0" applyNumberFormat="1" applyFont="1" applyFill="1" applyBorder="1" applyAlignment="1" applyProtection="1">
      <alignment horizontal="center" vertical="center"/>
      <protection locked="0" hidden="1"/>
    </xf>
    <xf numFmtId="2" fontId="12" fillId="7" borderId="0" xfId="0" applyNumberFormat="1" applyFont="1" applyFill="1" applyAlignment="1" applyProtection="1">
      <alignment horizontal="center" vertical="center"/>
      <protection locked="0" hidden="1"/>
    </xf>
    <xf numFmtId="2" fontId="12" fillId="7" borderId="31" xfId="0" applyNumberFormat="1" applyFont="1" applyFill="1" applyBorder="1" applyAlignment="1" applyProtection="1">
      <alignment horizontal="center" vertical="center"/>
      <protection locked="0" hidden="1"/>
    </xf>
    <xf numFmtId="164" fontId="12" fillId="7" borderId="0" xfId="0" applyNumberFormat="1" applyFont="1" applyFill="1" applyAlignment="1" applyProtection="1">
      <alignment horizontal="center" vertical="center"/>
      <protection locked="0" hidden="1"/>
    </xf>
    <xf numFmtId="166" fontId="5" fillId="7" borderId="0" xfId="0" applyNumberFormat="1" applyFont="1" applyFill="1" applyAlignment="1" applyProtection="1">
      <alignment horizontal="left" vertical="center"/>
      <protection locked="0" hidden="1"/>
    </xf>
    <xf numFmtId="166" fontId="5" fillId="7" borderId="31" xfId="0" applyNumberFormat="1" applyFont="1" applyFill="1" applyBorder="1" applyAlignment="1" applyProtection="1">
      <alignment horizontal="left" vertical="center"/>
      <protection locked="0" hidden="1"/>
    </xf>
    <xf numFmtId="164" fontId="12" fillId="6" borderId="8" xfId="0" applyNumberFormat="1" applyFont="1" applyFill="1" applyBorder="1" applyAlignment="1" applyProtection="1">
      <alignment horizontal="center" vertical="center"/>
      <protection hidden="1"/>
    </xf>
    <xf numFmtId="0" fontId="5" fillId="7" borderId="8" xfId="0" applyFont="1" applyFill="1" applyBorder="1" applyAlignment="1" applyProtection="1">
      <alignment horizontal="center" vertical="center"/>
      <protection locked="0" hidden="1"/>
    </xf>
    <xf numFmtId="0" fontId="5" fillId="7" borderId="33" xfId="0" applyFont="1" applyFill="1" applyBorder="1" applyAlignment="1" applyProtection="1">
      <alignment horizontal="center" vertical="center"/>
      <protection locked="0" hidden="1"/>
    </xf>
    <xf numFmtId="0" fontId="9" fillId="3" borderId="34" xfId="0" applyFont="1" applyFill="1" applyBorder="1" applyAlignment="1" applyProtection="1">
      <alignment horizontal="center" vertical="center"/>
      <protection hidden="1"/>
    </xf>
    <xf numFmtId="0" fontId="9" fillId="3" borderId="35" xfId="0" applyFont="1" applyFill="1" applyBorder="1" applyAlignment="1" applyProtection="1">
      <alignment horizontal="center" vertical="center"/>
      <protection hidden="1"/>
    </xf>
    <xf numFmtId="0" fontId="11" fillId="3" borderId="36" xfId="0" applyFont="1" applyFill="1" applyBorder="1" applyAlignment="1" applyProtection="1">
      <alignment horizontal="center" vertical="center" textRotation="90"/>
      <protection hidden="1"/>
    </xf>
    <xf numFmtId="0" fontId="11" fillId="3" borderId="37" xfId="0" applyFont="1" applyFill="1" applyBorder="1" applyAlignment="1" applyProtection="1">
      <alignment horizontal="center" vertical="center" textRotation="90"/>
      <protection hidden="1"/>
    </xf>
    <xf numFmtId="0" fontId="11" fillId="3" borderId="38" xfId="0" applyFont="1" applyFill="1" applyBorder="1" applyAlignment="1" applyProtection="1">
      <alignment horizontal="center" vertical="center" textRotation="90"/>
      <protection hidden="1"/>
    </xf>
    <xf numFmtId="1" fontId="12" fillId="7" borderId="3" xfId="0" applyNumberFormat="1" applyFont="1" applyFill="1" applyBorder="1" applyAlignment="1" applyProtection="1">
      <alignment horizontal="center" vertical="center"/>
      <protection locked="0" hidden="1"/>
    </xf>
    <xf numFmtId="1" fontId="12" fillId="7" borderId="29" xfId="0" applyNumberFormat="1" applyFont="1" applyFill="1" applyBorder="1" applyAlignment="1" applyProtection="1">
      <alignment horizontal="center" vertical="center"/>
      <protection locked="0" hidden="1"/>
    </xf>
    <xf numFmtId="1" fontId="12" fillId="7" borderId="0" xfId="0" applyNumberFormat="1" applyFont="1" applyFill="1" applyAlignment="1" applyProtection="1">
      <alignment horizontal="center" vertical="center"/>
      <protection locked="0" hidden="1"/>
    </xf>
    <xf numFmtId="1" fontId="12" fillId="7" borderId="6" xfId="0" applyNumberFormat="1" applyFont="1" applyFill="1" applyBorder="1" applyAlignment="1" applyProtection="1">
      <alignment horizontal="center" vertical="center"/>
      <protection locked="0" hidden="1"/>
    </xf>
    <xf numFmtId="164" fontId="12" fillId="6" borderId="0" xfId="0" applyNumberFormat="1" applyFont="1" applyFill="1" applyAlignment="1" applyProtection="1">
      <alignment horizontal="center" vertical="center"/>
      <protection hidden="1"/>
    </xf>
    <xf numFmtId="164" fontId="12" fillId="6" borderId="6" xfId="0" applyNumberFormat="1" applyFont="1" applyFill="1" applyBorder="1" applyAlignment="1" applyProtection="1">
      <alignment horizontal="center" vertical="center"/>
      <protection hidden="1"/>
    </xf>
    <xf numFmtId="2" fontId="12" fillId="0" borderId="0" xfId="0" applyNumberFormat="1" applyFont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2" fillId="0" borderId="7" xfId="0" applyFont="1" applyBorder="1" applyAlignment="1" applyProtection="1">
      <alignment horizontal="right" vertical="center"/>
      <protection hidden="1"/>
    </xf>
    <xf numFmtId="0" fontId="12" fillId="0" borderId="8" xfId="0" applyFont="1" applyBorder="1" applyAlignment="1" applyProtection="1">
      <alignment horizontal="right" vertical="center"/>
      <protection hidden="1"/>
    </xf>
    <xf numFmtId="0" fontId="35" fillId="0" borderId="5" xfId="0" applyFont="1" applyBorder="1" applyAlignment="1" applyProtection="1">
      <alignment horizontal="right" vertical="center"/>
      <protection hidden="1"/>
    </xf>
    <xf numFmtId="0" fontId="35" fillId="0" borderId="0" xfId="0" applyFont="1" applyAlignment="1" applyProtection="1">
      <alignment horizontal="right" vertical="center"/>
      <protection hidden="1"/>
    </xf>
    <xf numFmtId="164" fontId="12" fillId="6" borderId="9" xfId="0" applyNumberFormat="1" applyFont="1" applyFill="1" applyBorder="1" applyAlignment="1" applyProtection="1">
      <alignment horizontal="center" vertical="center"/>
      <protection hidden="1"/>
    </xf>
    <xf numFmtId="2" fontId="12" fillId="7" borderId="8" xfId="0" applyNumberFormat="1" applyFont="1" applyFill="1" applyBorder="1" applyAlignment="1" applyProtection="1">
      <alignment horizontal="center" vertical="center"/>
      <protection locked="0" hidden="1"/>
    </xf>
    <xf numFmtId="2" fontId="12" fillId="7" borderId="33" xfId="0" applyNumberFormat="1" applyFont="1" applyFill="1" applyBorder="1" applyAlignment="1" applyProtection="1">
      <alignment horizontal="center" vertical="center"/>
      <protection locked="0" hidden="1"/>
    </xf>
    <xf numFmtId="0" fontId="7" fillId="3" borderId="39" xfId="0" applyFont="1" applyFill="1" applyBorder="1" applyAlignment="1" applyProtection="1">
      <alignment horizontal="center" vertical="center"/>
      <protection hidden="1"/>
    </xf>
    <xf numFmtId="165" fontId="5" fillId="6" borderId="16" xfId="3" applyFont="1" applyFill="1" applyBorder="1" applyAlignment="1" applyProtection="1">
      <alignment horizontal="center" vertical="center"/>
      <protection hidden="1"/>
    </xf>
    <xf numFmtId="165" fontId="5" fillId="6" borderId="18" xfId="3" applyFont="1" applyFill="1" applyBorder="1" applyAlignment="1" applyProtection="1">
      <alignment horizontal="center" vertical="center"/>
      <protection hidden="1"/>
    </xf>
    <xf numFmtId="164" fontId="5" fillId="0" borderId="41" xfId="0" applyNumberFormat="1" applyFont="1" applyBorder="1" applyAlignment="1" applyProtection="1">
      <alignment horizontal="center" vertical="center"/>
      <protection hidden="1"/>
    </xf>
    <xf numFmtId="170" fontId="5" fillId="7" borderId="19" xfId="2" applyNumberFormat="1" applyFont="1" applyFill="1" applyBorder="1" applyAlignment="1" applyProtection="1">
      <alignment horizontal="center" vertical="center"/>
      <protection locked="0" hidden="1"/>
    </xf>
    <xf numFmtId="170" fontId="5" fillId="7" borderId="20" xfId="2" applyNumberFormat="1" applyFont="1" applyFill="1" applyBorder="1" applyAlignment="1" applyProtection="1">
      <alignment horizontal="center" vertical="center"/>
      <protection locked="0" hidden="1"/>
    </xf>
    <xf numFmtId="170" fontId="5" fillId="7" borderId="21" xfId="2" applyNumberFormat="1" applyFont="1" applyFill="1" applyBorder="1" applyAlignment="1" applyProtection="1">
      <alignment horizontal="center" vertical="center"/>
      <protection locked="0" hidden="1"/>
    </xf>
    <xf numFmtId="164" fontId="5" fillId="7" borderId="7" xfId="2" applyFont="1" applyFill="1" applyBorder="1" applyAlignment="1" applyProtection="1">
      <alignment horizontal="center" vertical="center"/>
      <protection locked="0" hidden="1"/>
    </xf>
    <xf numFmtId="164" fontId="5" fillId="7" borderId="8" xfId="2" applyFont="1" applyFill="1" applyBorder="1" applyAlignment="1" applyProtection="1">
      <alignment horizontal="center" vertical="center"/>
      <protection locked="0" hidden="1"/>
    </xf>
    <xf numFmtId="164" fontId="5" fillId="7" borderId="9" xfId="2" applyFont="1" applyFill="1" applyBorder="1" applyAlignment="1" applyProtection="1">
      <alignment horizontal="center" vertical="center"/>
      <protection locked="0" hidden="1"/>
    </xf>
    <xf numFmtId="164" fontId="5" fillId="0" borderId="33" xfId="0" applyNumberFormat="1" applyFont="1" applyBorder="1" applyAlignment="1" applyProtection="1">
      <alignment horizontal="center" vertical="center"/>
      <protection hidden="1"/>
    </xf>
    <xf numFmtId="0" fontId="7" fillId="3" borderId="35" xfId="0" applyFont="1" applyFill="1" applyBorder="1" applyAlignment="1" applyProtection="1">
      <alignment horizontal="center" vertical="center"/>
      <protection hidden="1"/>
    </xf>
    <xf numFmtId="0" fontId="5" fillId="7" borderId="21" xfId="0" applyFont="1" applyFill="1" applyBorder="1" applyAlignment="1" applyProtection="1">
      <alignment horizontal="center" vertical="center"/>
      <protection locked="0" hidden="1"/>
    </xf>
    <xf numFmtId="169" fontId="5" fillId="7" borderId="19" xfId="3" applyNumberFormat="1" applyFont="1" applyFill="1" applyBorder="1" applyAlignment="1" applyProtection="1">
      <alignment horizontal="center" vertical="center"/>
      <protection locked="0" hidden="1"/>
    </xf>
    <xf numFmtId="169" fontId="5" fillId="7" borderId="21" xfId="3" applyNumberFormat="1" applyFont="1" applyFill="1" applyBorder="1" applyAlignment="1" applyProtection="1">
      <alignment horizontal="center" vertical="center"/>
      <protection locked="0" hidden="1"/>
    </xf>
    <xf numFmtId="173" fontId="5" fillId="7" borderId="19" xfId="0" applyNumberFormat="1" applyFont="1" applyFill="1" applyBorder="1" applyAlignment="1" applyProtection="1">
      <alignment horizontal="center" vertical="center"/>
      <protection locked="0" hidden="1"/>
    </xf>
    <xf numFmtId="173" fontId="5" fillId="7" borderId="21" xfId="0" applyNumberFormat="1" applyFont="1" applyFill="1" applyBorder="1" applyAlignment="1" applyProtection="1">
      <alignment horizontal="center" vertical="center"/>
      <protection locked="0" hidden="1"/>
    </xf>
    <xf numFmtId="0" fontId="17" fillId="3" borderId="46" xfId="0" applyFont="1" applyFill="1" applyBorder="1" applyAlignment="1" applyProtection="1">
      <alignment horizontal="left" vertical="center"/>
      <protection hidden="1"/>
    </xf>
    <xf numFmtId="0" fontId="6" fillId="4" borderId="34" xfId="0" applyFont="1" applyFill="1" applyBorder="1" applyAlignment="1" applyProtection="1">
      <alignment horizontal="right" vertical="center"/>
      <protection hidden="1"/>
    </xf>
    <xf numFmtId="164" fontId="6" fillId="4" borderId="35" xfId="0" applyNumberFormat="1" applyFont="1" applyFill="1" applyBorder="1" applyAlignment="1" applyProtection="1">
      <alignment horizontal="center" vertical="center"/>
      <protection hidden="1"/>
    </xf>
    <xf numFmtId="0" fontId="5" fillId="7" borderId="3" xfId="0" applyFont="1" applyFill="1" applyBorder="1" applyAlignment="1" applyProtection="1">
      <alignment horizontal="left" vertical="center"/>
      <protection locked="0" hidden="1"/>
    </xf>
    <xf numFmtId="168" fontId="5" fillId="7" borderId="48" xfId="0" applyNumberFormat="1" applyFont="1" applyFill="1" applyBorder="1" applyAlignment="1" applyProtection="1">
      <alignment horizontal="center" vertical="center"/>
      <protection locked="0" hidden="1"/>
    </xf>
    <xf numFmtId="0" fontId="5" fillId="0" borderId="48" xfId="0" applyFont="1" applyBorder="1" applyAlignment="1" applyProtection="1">
      <alignment horizontal="left" vertical="center"/>
      <protection hidden="1"/>
    </xf>
    <xf numFmtId="10" fontId="5" fillId="7" borderId="1" xfId="0" applyNumberFormat="1" applyFont="1" applyFill="1" applyBorder="1" applyAlignment="1" applyProtection="1">
      <alignment horizontal="right" vertical="center"/>
      <protection locked="0" hidden="1"/>
    </xf>
    <xf numFmtId="164" fontId="7" fillId="6" borderId="1" xfId="0" applyNumberFormat="1" applyFont="1" applyFill="1" applyBorder="1" applyAlignment="1" applyProtection="1">
      <alignment horizontal="right" vertical="center"/>
      <protection hidden="1"/>
    </xf>
    <xf numFmtId="167" fontId="5" fillId="7" borderId="0" xfId="0" applyNumberFormat="1" applyFont="1" applyFill="1" applyAlignment="1" applyProtection="1">
      <alignment horizontal="left" vertical="center"/>
      <protection locked="0" hidden="1"/>
    </xf>
    <xf numFmtId="168" fontId="5" fillId="7" borderId="3" xfId="0" applyNumberFormat="1" applyFont="1" applyFill="1" applyBorder="1" applyAlignment="1" applyProtection="1">
      <alignment horizontal="center" vertical="center"/>
      <protection locked="0" hidden="1"/>
    </xf>
    <xf numFmtId="0" fontId="12" fillId="0" borderId="29" xfId="0" applyFont="1" applyBorder="1" applyAlignment="1" applyProtection="1">
      <alignment horizontal="left" vertical="center" wrapText="1"/>
      <protection hidden="1"/>
    </xf>
    <xf numFmtId="0" fontId="12" fillId="0" borderId="31" xfId="0" applyFont="1" applyBorder="1" applyAlignment="1" applyProtection="1">
      <alignment horizontal="left" vertical="center" wrapText="1"/>
      <protection hidden="1"/>
    </xf>
    <xf numFmtId="0" fontId="12" fillId="0" borderId="50" xfId="0" applyFont="1" applyBorder="1" applyAlignment="1" applyProtection="1">
      <alignment horizontal="left" vertical="center" wrapText="1"/>
      <protection hidden="1"/>
    </xf>
    <xf numFmtId="0" fontId="12" fillId="0" borderId="48" xfId="0" applyFont="1" applyBorder="1" applyAlignment="1" applyProtection="1">
      <alignment horizontal="left" vertical="center" wrapText="1"/>
      <protection hidden="1"/>
    </xf>
    <xf numFmtId="0" fontId="12" fillId="0" borderId="51" xfId="0" applyFont="1" applyBorder="1" applyAlignment="1" applyProtection="1">
      <alignment horizontal="left" vertical="center" wrapText="1"/>
      <protection hidden="1"/>
    </xf>
    <xf numFmtId="168" fontId="5" fillId="7" borderId="0" xfId="0" applyNumberFormat="1" applyFont="1" applyFill="1" applyAlignment="1" applyProtection="1">
      <alignment horizontal="center" vertical="center"/>
      <protection locked="0" hidden="1"/>
    </xf>
    <xf numFmtId="0" fontId="17" fillId="3" borderId="34" xfId="0" applyFont="1" applyFill="1" applyBorder="1" applyAlignment="1" applyProtection="1">
      <alignment horizontal="left" vertical="center"/>
      <protection hidden="1"/>
    </xf>
    <xf numFmtId="49" fontId="5" fillId="7" borderId="5" xfId="0" applyNumberFormat="1" applyFont="1" applyFill="1" applyBorder="1" applyAlignment="1" applyProtection="1">
      <alignment horizontal="left" vertical="center"/>
      <protection locked="0" hidden="1"/>
    </xf>
    <xf numFmtId="0" fontId="12" fillId="0" borderId="2" xfId="0" applyFont="1" applyBorder="1" applyAlignment="1" applyProtection="1">
      <alignment horizontal="right" vertical="center"/>
      <protection hidden="1"/>
    </xf>
    <xf numFmtId="0" fontId="12" fillId="0" borderId="3" xfId="0" applyFont="1" applyBorder="1" applyAlignment="1" applyProtection="1">
      <alignment horizontal="right" vertical="center"/>
      <protection hidden="1"/>
    </xf>
  </cellXfs>
  <cellStyles count="4">
    <cellStyle name="Milliers" xfId="3" builtinId="3"/>
    <cellStyle name="Monétaire" xfId="2" builtinId="4"/>
    <cellStyle name="Normal" xfId="0" builtinId="0"/>
    <cellStyle name="Pourcentage" xfId="1" builtinId="5"/>
  </cellStyles>
  <dxfs count="11">
    <dxf>
      <font>
        <color theme="0"/>
      </font>
      <border>
        <right style="thin">
          <color auto="1"/>
        </right>
      </border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77781</xdr:colOff>
      <xdr:row>0</xdr:row>
      <xdr:rowOff>21213</xdr:rowOff>
    </xdr:from>
    <xdr:to>
      <xdr:col>0</xdr:col>
      <xdr:colOff>742438</xdr:colOff>
      <xdr:row>1</xdr:row>
      <xdr:rowOff>130879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06AD290-B261-4AAB-8CA5-7B72FF92B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81" y="21213"/>
          <a:ext cx="664657" cy="540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G15"/>
  <sheetViews>
    <sheetView showGridLines="0" showRowColHeaders="0" zoomScaleNormal="100" workbookViewId="0">
      <selection activeCell="G15" sqref="G15"/>
    </sheetView>
  </sheetViews>
  <sheetFormatPr baseColWidth="10" defaultRowHeight="15"/>
  <sheetData>
    <row r="1" spans="1:7" ht="34.5" customHeight="1">
      <c r="B1" s="134" t="s">
        <v>89</v>
      </c>
      <c r="C1" s="134"/>
      <c r="D1" s="134"/>
      <c r="E1" s="134"/>
      <c r="F1" s="134"/>
      <c r="G1" s="134"/>
    </row>
    <row r="2" spans="1:7">
      <c r="A2" s="62"/>
      <c r="B2" s="62"/>
      <c r="C2" s="62"/>
      <c r="D2" s="62"/>
      <c r="E2" s="62"/>
      <c r="F2" s="62"/>
      <c r="G2" s="62"/>
    </row>
    <row r="3" spans="1:7" ht="43.25" customHeight="1">
      <c r="A3" s="139" t="s">
        <v>131</v>
      </c>
      <c r="B3" s="139"/>
      <c r="C3" s="139"/>
      <c r="D3" s="139"/>
      <c r="E3" s="139"/>
      <c r="F3" s="139"/>
      <c r="G3" s="139"/>
    </row>
    <row r="4" spans="1:7" ht="19.75" customHeight="1">
      <c r="A4" s="63"/>
      <c r="B4" s="63"/>
      <c r="C4" s="63"/>
      <c r="D4" s="63"/>
      <c r="E4" s="63"/>
      <c r="F4" s="63"/>
      <c r="G4" s="63"/>
    </row>
    <row r="5" spans="1:7" ht="70" customHeight="1">
      <c r="A5" s="140" t="s">
        <v>130</v>
      </c>
      <c r="B5" s="140"/>
      <c r="C5" s="140"/>
      <c r="D5" s="140"/>
      <c r="E5" s="140"/>
      <c r="F5" s="140"/>
      <c r="G5" s="140"/>
    </row>
    <row r="6" spans="1:7" ht="18">
      <c r="A6" s="64"/>
      <c r="B6" s="64"/>
      <c r="C6" s="64"/>
      <c r="D6" s="64"/>
      <c r="E6" s="64"/>
      <c r="F6" s="64"/>
      <c r="G6" s="64"/>
    </row>
    <row r="7" spans="1:7" ht="42" customHeight="1">
      <c r="A7" s="140" t="s">
        <v>92</v>
      </c>
      <c r="B7" s="140"/>
      <c r="C7" s="140"/>
      <c r="D7" s="140"/>
      <c r="E7" s="140"/>
      <c r="F7" s="140"/>
      <c r="G7" s="140"/>
    </row>
    <row r="8" spans="1:7" ht="17.5" customHeight="1">
      <c r="A8" s="64"/>
      <c r="B8" s="64"/>
      <c r="C8" s="64"/>
      <c r="D8" s="64"/>
      <c r="E8" s="64"/>
      <c r="F8" s="64"/>
      <c r="G8" s="64"/>
    </row>
    <row r="9" spans="1:7" ht="41" customHeight="1">
      <c r="A9" s="140" t="s">
        <v>90</v>
      </c>
      <c r="B9" s="140"/>
      <c r="C9" s="140"/>
      <c r="D9" s="140"/>
      <c r="E9" s="140"/>
      <c r="F9" s="140"/>
      <c r="G9" s="140"/>
    </row>
    <row r="10" spans="1:7" ht="15" customHeight="1">
      <c r="A10" s="64"/>
      <c r="B10" s="64"/>
      <c r="C10" s="64"/>
      <c r="D10" s="64"/>
      <c r="E10" s="64"/>
      <c r="F10" s="64"/>
      <c r="G10" s="64"/>
    </row>
    <row r="11" spans="1:7" ht="29.25" customHeight="1">
      <c r="A11" s="138" t="s">
        <v>128</v>
      </c>
      <c r="B11" s="138"/>
      <c r="C11" s="138"/>
      <c r="D11" s="138"/>
      <c r="E11" s="138"/>
      <c r="F11" s="138"/>
      <c r="G11" s="138"/>
    </row>
    <row r="12" spans="1:7" ht="43.5" customHeight="1">
      <c r="A12" s="141" t="s">
        <v>132</v>
      </c>
      <c r="B12" s="141"/>
      <c r="C12" s="141"/>
      <c r="D12" s="141"/>
      <c r="E12" s="141"/>
      <c r="F12" s="141"/>
      <c r="G12" s="141"/>
    </row>
    <row r="13" spans="1:7" ht="3" customHeight="1"/>
    <row r="14" spans="1:7" ht="26.25" customHeight="1">
      <c r="A14" s="137" t="s">
        <v>127</v>
      </c>
      <c r="B14" s="137"/>
      <c r="C14" s="137"/>
      <c r="D14" s="137"/>
      <c r="E14" s="137"/>
      <c r="F14" s="137"/>
      <c r="G14" s="137"/>
    </row>
    <row r="15" spans="1:7" ht="26.25" customHeight="1">
      <c r="A15" s="62"/>
      <c r="B15" s="135" t="s">
        <v>129</v>
      </c>
      <c r="C15" s="136"/>
      <c r="D15" s="136"/>
      <c r="E15" s="136"/>
      <c r="F15" s="136"/>
      <c r="G15" s="129" t="s">
        <v>139</v>
      </c>
    </row>
  </sheetData>
  <sheetProtection algorithmName="SHA-512" hashValue="ggyhb+QcOznPDbj/J1BGkSx9v3fDcsqkDhi/CygYhXm2AQ6aS0fLrxeGrG7NYqXEZQnb3ZvwHFIsvQTVjhSDiQ==" saltValue="yrjGjx8tSAYrkErUUiQVcA==" spinCount="100000" sheet="1" scenarios="1" selectLockedCells="1" selectUnlockedCells="1"/>
  <mergeCells count="9">
    <mergeCell ref="B1:G1"/>
    <mergeCell ref="B15:F15"/>
    <mergeCell ref="A14:G14"/>
    <mergeCell ref="A11:G11"/>
    <mergeCell ref="A3:G3"/>
    <mergeCell ref="A5:G5"/>
    <mergeCell ref="A7:G7"/>
    <mergeCell ref="A9:G9"/>
    <mergeCell ref="A12:G12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0" tint="-0.499984740745262"/>
  </sheetPr>
  <dimension ref="A1:W189"/>
  <sheetViews>
    <sheetView showGridLines="0" topLeftCell="A45" zoomScale="120" zoomScaleNormal="120" workbookViewId="0">
      <selection activeCell="F68" sqref="F68:G68"/>
    </sheetView>
  </sheetViews>
  <sheetFormatPr baseColWidth="10" defaultColWidth="11.6640625" defaultRowHeight="14"/>
  <cols>
    <col min="1" max="1" width="3.6640625" style="1" customWidth="1"/>
    <col min="2" max="2" width="2.6640625" style="1" customWidth="1"/>
    <col min="3" max="11" width="4.6640625" style="1" customWidth="1"/>
    <col min="12" max="13" width="2.6640625" style="1" customWidth="1"/>
    <col min="14" max="21" width="4.6640625" style="1" customWidth="1"/>
    <col min="22" max="22" width="2.6640625" style="1" customWidth="1"/>
    <col min="23" max="23" width="5.1640625" style="1" hidden="1" customWidth="1"/>
    <col min="24" max="84" width="4.6640625" style="1" customWidth="1"/>
    <col min="85" max="16384" width="11.6640625" style="1"/>
  </cols>
  <sheetData>
    <row r="1" spans="2:23" ht="20">
      <c r="B1" s="161" t="s">
        <v>25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76"/>
      <c r="P1" s="176"/>
      <c r="Q1" s="176"/>
      <c r="R1" s="176"/>
      <c r="S1" s="160">
        <v>2021</v>
      </c>
      <c r="T1" s="160"/>
      <c r="U1" s="6"/>
      <c r="V1" s="7"/>
    </row>
    <row r="2" spans="2:23" ht="5" customHeight="1">
      <c r="B2" s="51"/>
      <c r="C2" s="11"/>
      <c r="D2" s="11"/>
      <c r="E2" s="11"/>
      <c r="F2" s="11"/>
      <c r="G2" s="11"/>
      <c r="H2" s="11"/>
      <c r="I2" s="11"/>
      <c r="J2" s="11"/>
      <c r="K2" s="11"/>
      <c r="L2" s="5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2:23" ht="5" customHeight="1">
      <c r="B3" s="17"/>
      <c r="C3" s="18"/>
      <c r="D3" s="18"/>
      <c r="E3" s="18"/>
      <c r="F3" s="18"/>
      <c r="G3" s="18"/>
      <c r="H3" s="18"/>
      <c r="I3" s="18"/>
      <c r="J3" s="18"/>
      <c r="K3" s="19"/>
      <c r="L3" s="17"/>
      <c r="M3" s="18"/>
      <c r="N3" s="18"/>
      <c r="O3" s="18"/>
      <c r="P3" s="18"/>
      <c r="Q3" s="18"/>
      <c r="R3" s="18"/>
      <c r="S3" s="18"/>
      <c r="T3" s="18"/>
      <c r="U3" s="18"/>
      <c r="V3" s="19"/>
    </row>
    <row r="4" spans="2:23" s="8" customFormat="1" ht="12" customHeight="1">
      <c r="B4" s="142" t="s">
        <v>2</v>
      </c>
      <c r="C4" s="143"/>
      <c r="D4" s="143"/>
      <c r="E4" s="143"/>
      <c r="F4" s="143"/>
      <c r="G4" s="143"/>
      <c r="H4" s="143"/>
      <c r="I4" s="143"/>
      <c r="J4" s="143"/>
      <c r="K4" s="144"/>
      <c r="L4" s="142" t="s">
        <v>3</v>
      </c>
      <c r="M4" s="143"/>
      <c r="N4" s="143"/>
      <c r="O4" s="143"/>
      <c r="P4" s="143"/>
      <c r="Q4" s="143"/>
      <c r="R4" s="143"/>
      <c r="S4" s="143"/>
      <c r="T4" s="143"/>
      <c r="U4" s="143"/>
      <c r="V4" s="144"/>
    </row>
    <row r="5" spans="2:23" s="8" customFormat="1" ht="5" customHeight="1">
      <c r="B5" s="20"/>
      <c r="C5" s="21"/>
      <c r="D5" s="21"/>
      <c r="E5" s="21"/>
      <c r="F5" s="21"/>
      <c r="G5" s="21"/>
      <c r="H5" s="21"/>
      <c r="I5" s="21"/>
      <c r="J5" s="21"/>
      <c r="K5" s="22"/>
      <c r="L5" s="20"/>
      <c r="M5" s="21"/>
      <c r="N5" s="21"/>
      <c r="O5" s="21"/>
      <c r="P5" s="21"/>
      <c r="Q5" s="21"/>
      <c r="R5" s="21"/>
      <c r="S5" s="21"/>
      <c r="T5" s="21"/>
      <c r="U5" s="21"/>
      <c r="V5" s="22"/>
    </row>
    <row r="6" spans="2:23" s="2" customFormat="1" ht="12" customHeight="1">
      <c r="B6" s="23"/>
      <c r="C6" s="30" t="s">
        <v>4</v>
      </c>
      <c r="D6" s="24"/>
      <c r="E6" s="45"/>
      <c r="F6" s="145"/>
      <c r="G6" s="145"/>
      <c r="H6" s="145"/>
      <c r="I6" s="145"/>
      <c r="J6" s="145"/>
      <c r="K6" s="146"/>
      <c r="L6" s="23"/>
      <c r="M6" s="30" t="s">
        <v>4</v>
      </c>
      <c r="N6" s="24"/>
      <c r="O6" s="45"/>
      <c r="P6" s="145"/>
      <c r="Q6" s="145"/>
      <c r="R6" s="145"/>
      <c r="S6" s="145"/>
      <c r="T6" s="145"/>
      <c r="U6" s="145"/>
      <c r="V6" s="146"/>
    </row>
    <row r="7" spans="2:23" ht="12" customHeight="1">
      <c r="B7" s="25"/>
      <c r="C7" s="30" t="s">
        <v>5</v>
      </c>
      <c r="D7" s="24"/>
      <c r="E7" s="145"/>
      <c r="F7" s="145"/>
      <c r="G7" s="145"/>
      <c r="H7" s="145"/>
      <c r="I7" s="145"/>
      <c r="J7" s="145"/>
      <c r="K7" s="146"/>
      <c r="L7" s="23"/>
      <c r="M7" s="30" t="s">
        <v>5</v>
      </c>
      <c r="N7" s="24"/>
      <c r="O7" s="145"/>
      <c r="P7" s="145"/>
      <c r="Q7" s="145"/>
      <c r="R7" s="145"/>
      <c r="S7" s="145"/>
      <c r="T7" s="145"/>
      <c r="U7" s="145"/>
      <c r="V7" s="146"/>
    </row>
    <row r="8" spans="2:23" ht="12" customHeight="1">
      <c r="B8" s="25"/>
      <c r="C8" s="30" t="s">
        <v>6</v>
      </c>
      <c r="D8" s="24"/>
      <c r="E8" s="45"/>
      <c r="F8" s="45"/>
      <c r="G8" s="145"/>
      <c r="H8" s="145"/>
      <c r="I8" s="145"/>
      <c r="J8" s="145"/>
      <c r="K8" s="146"/>
      <c r="L8" s="23"/>
      <c r="M8" s="30" t="s">
        <v>9</v>
      </c>
      <c r="N8" s="24"/>
      <c r="O8" s="45"/>
      <c r="P8" s="45"/>
      <c r="Q8" s="177"/>
      <c r="R8" s="177"/>
      <c r="S8" s="177"/>
      <c r="T8" s="177"/>
      <c r="U8" s="177"/>
      <c r="V8" s="178"/>
    </row>
    <row r="9" spans="2:23" ht="12" customHeight="1">
      <c r="B9" s="25"/>
      <c r="C9" s="30" t="s">
        <v>7</v>
      </c>
      <c r="D9" s="24"/>
      <c r="E9" s="45"/>
      <c r="F9" s="45"/>
      <c r="G9" s="45"/>
      <c r="H9" s="45"/>
      <c r="I9" s="45"/>
      <c r="J9" s="45"/>
      <c r="K9" s="46"/>
      <c r="L9" s="23"/>
      <c r="M9" s="30" t="s">
        <v>10</v>
      </c>
      <c r="N9" s="24"/>
      <c r="O9" s="45"/>
      <c r="P9" s="145"/>
      <c r="Q9" s="145"/>
      <c r="R9" s="145"/>
      <c r="S9" s="145"/>
      <c r="T9" s="145"/>
      <c r="U9" s="145"/>
      <c r="V9" s="146"/>
    </row>
    <row r="10" spans="2:23" ht="14.5" customHeight="1">
      <c r="B10" s="25"/>
      <c r="C10" s="30" t="s">
        <v>21</v>
      </c>
      <c r="D10" s="29"/>
      <c r="E10" s="59"/>
      <c r="F10" s="145"/>
      <c r="G10" s="145"/>
      <c r="H10" s="145"/>
      <c r="I10" s="145"/>
      <c r="J10" s="145"/>
      <c r="K10" s="146"/>
      <c r="L10" s="25"/>
      <c r="M10" s="61" t="s">
        <v>8</v>
      </c>
      <c r="N10" s="45"/>
      <c r="O10" s="45"/>
      <c r="P10" s="29"/>
      <c r="Q10" s="152"/>
      <c r="R10" s="152"/>
      <c r="S10" s="59"/>
      <c r="T10" s="59"/>
      <c r="U10" s="59"/>
      <c r="V10" s="60"/>
      <c r="W10" s="1" t="s">
        <v>23</v>
      </c>
    </row>
    <row r="11" spans="2:23" ht="15" customHeight="1">
      <c r="B11" s="252" t="s">
        <v>91</v>
      </c>
      <c r="C11" s="253"/>
      <c r="D11" s="253"/>
      <c r="E11" s="253"/>
      <c r="F11" s="253"/>
      <c r="G11" s="253"/>
      <c r="H11" s="253"/>
      <c r="I11" s="253"/>
      <c r="J11" s="253"/>
      <c r="K11" s="254"/>
      <c r="L11" s="25"/>
      <c r="M11" s="30" t="s">
        <v>22</v>
      </c>
      <c r="N11" s="29"/>
      <c r="O11" s="59"/>
      <c r="P11" s="59"/>
      <c r="Q11" s="59"/>
      <c r="R11" s="154" t="s">
        <v>23</v>
      </c>
      <c r="S11" s="154"/>
      <c r="T11" s="154"/>
      <c r="U11" s="154"/>
      <c r="V11" s="155"/>
      <c r="W11" s="1" t="s">
        <v>24</v>
      </c>
    </row>
    <row r="12" spans="2:23" ht="5" customHeight="1">
      <c r="B12" s="26"/>
      <c r="C12" s="47"/>
      <c r="D12" s="47"/>
      <c r="E12" s="47"/>
      <c r="F12" s="47"/>
      <c r="G12" s="47"/>
      <c r="H12" s="47"/>
      <c r="I12" s="47"/>
      <c r="J12" s="47"/>
      <c r="K12" s="48"/>
      <c r="L12" s="26"/>
      <c r="M12" s="27"/>
      <c r="N12" s="47"/>
      <c r="O12" s="47"/>
      <c r="P12" s="47"/>
      <c r="Q12" s="47"/>
      <c r="R12" s="49"/>
      <c r="S12" s="49"/>
      <c r="T12" s="49"/>
      <c r="U12" s="49"/>
      <c r="V12" s="50"/>
    </row>
    <row r="13" spans="2:23" ht="5" customHeight="1">
      <c r="B13" s="55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2:23" s="5" customFormat="1" ht="12" customHeight="1">
      <c r="B14" s="179" t="s">
        <v>11</v>
      </c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1"/>
    </row>
    <row r="15" spans="2:23" s="5" customFormat="1" ht="5" customHeight="1"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4"/>
    </row>
    <row r="16" spans="2:23" ht="5" customHeight="1">
      <c r="B16" s="156" t="s">
        <v>14</v>
      </c>
      <c r="C16" s="15"/>
      <c r="D16" s="11"/>
      <c r="E16" s="11"/>
      <c r="F16" s="11"/>
      <c r="G16" s="11"/>
      <c r="H16" s="11"/>
      <c r="I16" s="11"/>
      <c r="J16" s="11"/>
      <c r="K16" s="11"/>
      <c r="L16" s="156" t="s">
        <v>15</v>
      </c>
      <c r="M16" s="11"/>
      <c r="N16" s="11"/>
      <c r="O16" s="11"/>
      <c r="P16" s="11"/>
      <c r="Q16" s="11"/>
      <c r="R16" s="11"/>
      <c r="S16" s="11"/>
      <c r="T16" s="11"/>
      <c r="U16" s="11"/>
      <c r="V16" s="12"/>
    </row>
    <row r="17" spans="1:22" ht="12" customHeight="1">
      <c r="B17" s="157"/>
      <c r="C17" s="28" t="s">
        <v>0</v>
      </c>
      <c r="D17" s="28"/>
      <c r="E17" s="28"/>
      <c r="F17" s="28"/>
      <c r="G17" s="28"/>
      <c r="H17" s="28"/>
      <c r="I17" s="28"/>
      <c r="J17" s="28"/>
      <c r="K17" s="28"/>
      <c r="L17" s="157"/>
      <c r="M17" s="28" t="s">
        <v>16</v>
      </c>
      <c r="N17" s="28"/>
      <c r="O17" s="28"/>
      <c r="P17" s="28"/>
      <c r="Q17" s="28"/>
      <c r="R17" s="28"/>
      <c r="S17" s="28"/>
      <c r="T17" s="28"/>
      <c r="U17" s="150"/>
      <c r="V17" s="151"/>
    </row>
    <row r="18" spans="1:22" ht="12" customHeight="1">
      <c r="B18" s="157"/>
      <c r="C18" s="28" t="s">
        <v>1</v>
      </c>
      <c r="D18" s="28"/>
      <c r="E18" s="149"/>
      <c r="F18" s="149"/>
      <c r="G18" s="28" t="s">
        <v>28</v>
      </c>
      <c r="H18" s="28"/>
      <c r="I18" s="28"/>
      <c r="J18" s="149"/>
      <c r="K18" s="149"/>
      <c r="L18" s="157"/>
      <c r="M18" s="28" t="s">
        <v>17</v>
      </c>
      <c r="N18" s="28"/>
      <c r="O18" s="28"/>
      <c r="P18" s="28"/>
      <c r="Q18" s="28"/>
      <c r="R18" s="28"/>
      <c r="S18" s="28"/>
      <c r="T18" s="28"/>
      <c r="U18" s="149"/>
      <c r="V18" s="153"/>
    </row>
    <row r="19" spans="1:22" s="2" customFormat="1" ht="12" customHeight="1">
      <c r="B19" s="157"/>
      <c r="C19" s="28" t="s">
        <v>12</v>
      </c>
      <c r="D19" s="28"/>
      <c r="E19" s="28"/>
      <c r="F19" s="28"/>
      <c r="G19" s="28"/>
      <c r="H19" s="28"/>
      <c r="I19" s="28"/>
      <c r="J19" s="150"/>
      <c r="K19" s="151"/>
      <c r="L19" s="157"/>
      <c r="M19" s="28" t="s">
        <v>18</v>
      </c>
      <c r="N19" s="28"/>
      <c r="O19" s="28"/>
      <c r="P19" s="28"/>
      <c r="Q19" s="28"/>
      <c r="R19" s="28"/>
      <c r="S19" s="28"/>
      <c r="T19" s="28"/>
      <c r="U19" s="149"/>
      <c r="V19" s="153"/>
    </row>
    <row r="20" spans="1:22" s="2" customFormat="1" ht="12" customHeight="1">
      <c r="B20" s="157"/>
      <c r="C20" s="147" t="s">
        <v>13</v>
      </c>
      <c r="D20" s="148"/>
      <c r="E20" s="148"/>
      <c r="F20" s="148"/>
      <c r="G20" s="171">
        <f>(E18+J18)*J19/12</f>
        <v>0</v>
      </c>
      <c r="H20" s="171"/>
      <c r="I20" s="28"/>
      <c r="J20" s="173"/>
      <c r="K20" s="174"/>
      <c r="L20" s="157"/>
      <c r="M20" s="28" t="s">
        <v>19</v>
      </c>
      <c r="N20" s="28"/>
      <c r="O20" s="28"/>
      <c r="P20" s="28"/>
      <c r="Q20" s="28"/>
      <c r="R20" s="28"/>
      <c r="S20" s="28"/>
      <c r="T20" s="28"/>
      <c r="U20" s="149"/>
      <c r="V20" s="153"/>
    </row>
    <row r="21" spans="1:22" s="2" customFormat="1" ht="12" customHeight="1">
      <c r="B21" s="157"/>
      <c r="C21" s="147" t="s">
        <v>30</v>
      </c>
      <c r="D21" s="148"/>
      <c r="E21" s="148"/>
      <c r="F21" s="148"/>
      <c r="G21" s="172"/>
      <c r="H21" s="172"/>
      <c r="I21" s="31" t="s">
        <v>33</v>
      </c>
      <c r="J21" s="159">
        <f>G21*0.7801</f>
        <v>0</v>
      </c>
      <c r="K21" s="175"/>
      <c r="L21" s="157"/>
      <c r="M21" s="28" t="s">
        <v>20</v>
      </c>
      <c r="N21" s="28"/>
      <c r="O21" s="28"/>
      <c r="P21" s="28"/>
      <c r="Q21" s="28"/>
      <c r="R21" s="28"/>
      <c r="S21" s="28"/>
      <c r="T21" s="28"/>
      <c r="U21" s="149"/>
      <c r="V21" s="153"/>
    </row>
    <row r="22" spans="1:22" s="2" customFormat="1" ht="12" customHeight="1">
      <c r="B22" s="157"/>
      <c r="C22" s="147" t="s">
        <v>31</v>
      </c>
      <c r="D22" s="148"/>
      <c r="E22" s="148"/>
      <c r="F22" s="148"/>
      <c r="G22" s="159">
        <f>G21*0.25+G21</f>
        <v>0</v>
      </c>
      <c r="H22" s="159"/>
      <c r="I22" s="31" t="s">
        <v>33</v>
      </c>
      <c r="J22" s="159">
        <f t="shared" ref="J22:J23" si="0">G22*0.7801</f>
        <v>0</v>
      </c>
      <c r="K22" s="175"/>
      <c r="L22" s="157"/>
      <c r="M22" s="28" t="s">
        <v>26</v>
      </c>
      <c r="N22" s="28"/>
      <c r="O22" s="28"/>
      <c r="P22" s="28"/>
      <c r="Q22" s="28"/>
      <c r="R22" s="28"/>
      <c r="S22" s="28"/>
      <c r="T22" s="28"/>
      <c r="U22" s="149"/>
      <c r="V22" s="153"/>
    </row>
    <row r="23" spans="1:22" s="2" customFormat="1" ht="12" customHeight="1">
      <c r="B23" s="157"/>
      <c r="C23" s="147" t="s">
        <v>32</v>
      </c>
      <c r="D23" s="148"/>
      <c r="E23" s="148"/>
      <c r="F23" s="148"/>
      <c r="G23" s="159">
        <f>G21*0.5+G21</f>
        <v>0</v>
      </c>
      <c r="H23" s="159"/>
      <c r="I23" s="31" t="s">
        <v>33</v>
      </c>
      <c r="J23" s="159">
        <f t="shared" si="0"/>
        <v>0</v>
      </c>
      <c r="K23" s="175"/>
      <c r="L23" s="157"/>
      <c r="M23" s="28" t="s">
        <v>27</v>
      </c>
      <c r="N23" s="28"/>
      <c r="O23" s="28"/>
      <c r="P23" s="28"/>
      <c r="Q23" s="28"/>
      <c r="R23" s="28"/>
      <c r="S23" s="28"/>
      <c r="T23" s="28"/>
      <c r="U23" s="149"/>
      <c r="V23" s="153"/>
    </row>
    <row r="24" spans="1:22" s="2" customFormat="1" ht="12" customHeight="1">
      <c r="B24" s="157"/>
      <c r="C24" s="147" t="s">
        <v>99</v>
      </c>
      <c r="D24" s="148"/>
      <c r="E24" s="148"/>
      <c r="F24" s="148"/>
      <c r="G24" s="159">
        <f>G22*0.5+G22</f>
        <v>0</v>
      </c>
      <c r="H24" s="159"/>
      <c r="I24" s="31"/>
      <c r="J24" s="159">
        <f t="shared" ref="J24" si="1">G24*0.7801</f>
        <v>0</v>
      </c>
      <c r="K24" s="175"/>
      <c r="L24" s="157"/>
      <c r="M24" s="28"/>
      <c r="N24" s="28"/>
      <c r="O24" s="28"/>
      <c r="P24" s="28"/>
      <c r="Q24" s="28"/>
      <c r="R24" s="28"/>
      <c r="S24" s="28"/>
      <c r="T24" s="28"/>
      <c r="U24" s="65"/>
      <c r="V24" s="66"/>
    </row>
    <row r="25" spans="1:22" s="2" customFormat="1" ht="5" customHeight="1">
      <c r="B25" s="158"/>
      <c r="C25" s="4"/>
      <c r="D25" s="4"/>
      <c r="E25" s="4"/>
      <c r="F25" s="4"/>
      <c r="G25" s="4"/>
      <c r="H25" s="4"/>
      <c r="I25" s="4"/>
      <c r="J25" s="4"/>
      <c r="K25" s="4"/>
      <c r="L25" s="158"/>
      <c r="M25" s="4"/>
      <c r="N25" s="4"/>
      <c r="O25" s="4"/>
      <c r="P25" s="4"/>
      <c r="Q25" s="4"/>
      <c r="R25" s="4"/>
      <c r="S25" s="4"/>
      <c r="T25" s="4"/>
      <c r="U25" s="4"/>
      <c r="V25" s="13"/>
    </row>
    <row r="26" spans="1:22" ht="5" customHeight="1"/>
    <row r="27" spans="1:22" s="2" customFormat="1" ht="12" customHeight="1">
      <c r="B27" s="168" t="s">
        <v>29</v>
      </c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70"/>
      <c r="P27" s="167" t="s">
        <v>34</v>
      </c>
      <c r="Q27" s="167"/>
      <c r="R27" s="167" t="s">
        <v>35</v>
      </c>
      <c r="S27" s="167"/>
      <c r="T27" s="167" t="s">
        <v>36</v>
      </c>
      <c r="U27" s="167"/>
      <c r="V27" s="167"/>
    </row>
    <row r="28" spans="1:22" s="2" customFormat="1" ht="12" customHeight="1">
      <c r="A28" s="10"/>
      <c r="B28" s="36"/>
      <c r="C28" s="190" t="s">
        <v>37</v>
      </c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1"/>
      <c r="P28" s="184"/>
      <c r="Q28" s="196"/>
      <c r="R28" s="163"/>
      <c r="S28" s="164"/>
      <c r="T28" s="184">
        <f t="shared" ref="T28:T35" si="2">ROUND(P28*R28,2)</f>
        <v>0</v>
      </c>
      <c r="U28" s="185"/>
      <c r="V28" s="186"/>
    </row>
    <row r="29" spans="1:22" s="2" customFormat="1" ht="12" customHeight="1">
      <c r="A29" s="10"/>
      <c r="B29" s="38"/>
      <c r="C29" s="192" t="s">
        <v>38</v>
      </c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3"/>
      <c r="P29" s="187">
        <f>G21</f>
        <v>0</v>
      </c>
      <c r="Q29" s="197"/>
      <c r="R29" s="165">
        <f>J18*J19/12</f>
        <v>0</v>
      </c>
      <c r="S29" s="166"/>
      <c r="T29" s="187">
        <f t="shared" si="2"/>
        <v>0</v>
      </c>
      <c r="U29" s="188"/>
      <c r="V29" s="189"/>
    </row>
    <row r="30" spans="1:22" s="2" customFormat="1" ht="12" customHeight="1">
      <c r="A30" s="10"/>
      <c r="B30" s="38"/>
      <c r="C30" s="192" t="s">
        <v>39</v>
      </c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3"/>
      <c r="P30" s="187"/>
      <c r="Q30" s="197"/>
      <c r="R30" s="165"/>
      <c r="S30" s="166"/>
      <c r="T30" s="187"/>
      <c r="U30" s="188"/>
      <c r="V30" s="189"/>
    </row>
    <row r="31" spans="1:22" s="2" customFormat="1" ht="12" customHeight="1">
      <c r="A31" s="10"/>
      <c r="B31" s="38"/>
      <c r="C31" s="192" t="s">
        <v>40</v>
      </c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3"/>
      <c r="P31" s="187">
        <f>G23-G21</f>
        <v>0</v>
      </c>
      <c r="Q31" s="197"/>
      <c r="R31" s="165">
        <f>U21</f>
        <v>0</v>
      </c>
      <c r="S31" s="166"/>
      <c r="T31" s="187">
        <f t="shared" si="2"/>
        <v>0</v>
      </c>
      <c r="U31" s="188"/>
      <c r="V31" s="189"/>
    </row>
    <row r="32" spans="1:22" s="2" customFormat="1" ht="12" customHeight="1">
      <c r="A32" s="10"/>
      <c r="B32" s="38"/>
      <c r="C32" s="192" t="s">
        <v>87</v>
      </c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9"/>
      <c r="O32" s="200"/>
      <c r="P32" s="198"/>
      <c r="Q32" s="195"/>
      <c r="R32" s="182"/>
      <c r="S32" s="183"/>
      <c r="T32" s="187">
        <f t="shared" si="2"/>
        <v>0</v>
      </c>
      <c r="U32" s="188"/>
      <c r="V32" s="189"/>
    </row>
    <row r="33" spans="1:23" s="2" customFormat="1" ht="12" customHeight="1">
      <c r="A33" s="10"/>
      <c r="B33" s="38"/>
      <c r="C33" s="192" t="s">
        <v>41</v>
      </c>
      <c r="D33" s="192"/>
      <c r="E33" s="192"/>
      <c r="F33" s="192"/>
      <c r="G33" s="199"/>
      <c r="H33" s="199"/>
      <c r="I33" s="42" t="s">
        <v>47</v>
      </c>
      <c r="J33" s="199"/>
      <c r="K33" s="199"/>
      <c r="L33" s="204" t="s">
        <v>48</v>
      </c>
      <c r="M33" s="204"/>
      <c r="N33" s="204"/>
      <c r="O33" s="205"/>
      <c r="P33" s="198"/>
      <c r="Q33" s="195"/>
      <c r="R33" s="182"/>
      <c r="S33" s="183"/>
      <c r="T33" s="188">
        <f t="shared" si="2"/>
        <v>0</v>
      </c>
      <c r="U33" s="188"/>
      <c r="V33" s="189"/>
    </row>
    <row r="34" spans="1:23" s="2" customFormat="1" ht="12" customHeight="1">
      <c r="A34" s="10"/>
      <c r="B34" s="39"/>
      <c r="C34" s="192" t="s">
        <v>42</v>
      </c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3"/>
      <c r="P34" s="188">
        <f>G21</f>
        <v>0</v>
      </c>
      <c r="Q34" s="189"/>
      <c r="R34" s="165">
        <f>U22</f>
        <v>0</v>
      </c>
      <c r="S34" s="166"/>
      <c r="T34" s="188">
        <f t="shared" si="2"/>
        <v>0</v>
      </c>
      <c r="U34" s="188"/>
      <c r="V34" s="189"/>
    </row>
    <row r="35" spans="1:23" s="2" customFormat="1" ht="12" customHeight="1">
      <c r="A35" s="10"/>
      <c r="B35" s="39"/>
      <c r="C35" s="192" t="s">
        <v>43</v>
      </c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3"/>
      <c r="P35" s="188">
        <f>G22</f>
        <v>0</v>
      </c>
      <c r="Q35" s="189"/>
      <c r="R35" s="165">
        <f>U23</f>
        <v>0</v>
      </c>
      <c r="S35" s="166"/>
      <c r="T35" s="188">
        <f t="shared" si="2"/>
        <v>0</v>
      </c>
      <c r="U35" s="188"/>
      <c r="V35" s="189"/>
    </row>
    <row r="36" spans="1:23" s="2" customFormat="1" ht="12" customHeight="1">
      <c r="B36" s="37"/>
      <c r="C36" s="192" t="s">
        <v>44</v>
      </c>
      <c r="D36" s="192"/>
      <c r="E36" s="192"/>
      <c r="F36" s="192"/>
      <c r="G36" s="192"/>
      <c r="H36" s="192"/>
      <c r="I36" s="201">
        <f>U18</f>
        <v>0</v>
      </c>
      <c r="J36" s="202"/>
      <c r="K36" s="42" t="s">
        <v>49</v>
      </c>
      <c r="L36" s="203"/>
      <c r="M36" s="203"/>
      <c r="N36" s="203"/>
      <c r="O36" s="197"/>
      <c r="P36" s="194"/>
      <c r="Q36" s="195"/>
      <c r="R36" s="165">
        <f>I36</f>
        <v>0</v>
      </c>
      <c r="S36" s="166"/>
      <c r="T36" s="187">
        <f>ROUND(R36*P36,2)</f>
        <v>0</v>
      </c>
      <c r="U36" s="188"/>
      <c r="V36" s="189"/>
    </row>
    <row r="37" spans="1:23" s="2" customFormat="1" ht="12" customHeight="1">
      <c r="B37" s="40"/>
      <c r="C37" s="192" t="s">
        <v>45</v>
      </c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3"/>
      <c r="P37" s="194"/>
      <c r="Q37" s="198"/>
      <c r="R37" s="198"/>
      <c r="S37" s="195"/>
      <c r="T37" s="187">
        <f>P37</f>
        <v>0</v>
      </c>
      <c r="U37" s="188"/>
      <c r="V37" s="189"/>
    </row>
    <row r="38" spans="1:23" s="2" customFormat="1" ht="12" customHeight="1">
      <c r="B38" s="32"/>
      <c r="C38" s="213" t="s">
        <v>46</v>
      </c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4"/>
      <c r="P38" s="206"/>
      <c r="Q38" s="207"/>
      <c r="R38" s="207"/>
      <c r="S38" s="208"/>
      <c r="T38" s="220">
        <f>P38</f>
        <v>0</v>
      </c>
      <c r="U38" s="221"/>
      <c r="V38" s="222"/>
    </row>
    <row r="39" spans="1:23" s="2" customFormat="1" ht="12" customHeight="1">
      <c r="B39" s="43"/>
      <c r="C39" s="215" t="s">
        <v>50</v>
      </c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6"/>
      <c r="T39" s="219">
        <f>T28+T29+T30+T31-T32-T33+T34+T35+T36+T37+T38</f>
        <v>0</v>
      </c>
      <c r="U39" s="169"/>
      <c r="V39" s="170"/>
    </row>
    <row r="40" spans="1:23" s="2" customFormat="1" ht="12" customHeight="1">
      <c r="B40" s="44"/>
      <c r="C40" s="217" t="s">
        <v>51</v>
      </c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8"/>
      <c r="T40" s="219">
        <f>ROUND(T39-T52,2)</f>
        <v>0</v>
      </c>
      <c r="U40" s="169"/>
      <c r="V40" s="170"/>
    </row>
    <row r="41" spans="1:23" s="2" customFormat="1" ht="5" customHeight="1">
      <c r="V41" s="10"/>
    </row>
    <row r="42" spans="1:23" s="2" customFormat="1" ht="12" customHeight="1">
      <c r="B42" s="168" t="s">
        <v>52</v>
      </c>
      <c r="C42" s="169"/>
      <c r="D42" s="169"/>
      <c r="E42" s="169"/>
      <c r="F42" s="169"/>
      <c r="G42" s="169"/>
      <c r="H42" s="169"/>
      <c r="I42" s="169" t="s">
        <v>96</v>
      </c>
      <c r="J42" s="169"/>
      <c r="K42" s="169"/>
      <c r="L42" s="169"/>
      <c r="M42" s="169"/>
      <c r="N42" s="169"/>
      <c r="O42" s="67" t="s">
        <v>95</v>
      </c>
      <c r="P42" s="167" t="s">
        <v>35</v>
      </c>
      <c r="Q42" s="167"/>
      <c r="R42" s="167" t="s">
        <v>53</v>
      </c>
      <c r="S42" s="167"/>
      <c r="T42" s="167" t="s">
        <v>36</v>
      </c>
      <c r="U42" s="167"/>
      <c r="V42" s="167"/>
    </row>
    <row r="43" spans="1:23" s="2" customFormat="1" ht="12" customHeight="1">
      <c r="A43" s="10"/>
      <c r="B43" s="36"/>
      <c r="C43" s="225" t="s">
        <v>55</v>
      </c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6"/>
      <c r="P43" s="184">
        <f>T39</f>
        <v>0</v>
      </c>
      <c r="Q43" s="196"/>
      <c r="R43" s="227">
        <v>6.9000000000000006E-2</v>
      </c>
      <c r="S43" s="228"/>
      <c r="T43" s="184">
        <f t="shared" ref="T43:T51" si="3">ROUND(P43*R43,2)</f>
        <v>0</v>
      </c>
      <c r="U43" s="185"/>
      <c r="V43" s="186"/>
    </row>
    <row r="44" spans="1:23" s="2" customFormat="1" ht="12" customHeight="1">
      <c r="A44" s="10"/>
      <c r="B44" s="38"/>
      <c r="C44" s="223" t="s">
        <v>56</v>
      </c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4"/>
      <c r="P44" s="187">
        <f>T39</f>
        <v>0</v>
      </c>
      <c r="Q44" s="197"/>
      <c r="R44" s="211">
        <v>4.0000000000000001E-3</v>
      </c>
      <c r="S44" s="212"/>
      <c r="T44" s="187">
        <f t="shared" si="3"/>
        <v>0</v>
      </c>
      <c r="U44" s="188"/>
      <c r="V44" s="189"/>
    </row>
    <row r="45" spans="1:23" s="2" customFormat="1" ht="12" customHeight="1">
      <c r="A45" s="10"/>
      <c r="B45" s="38"/>
      <c r="C45" s="223" t="s">
        <v>97</v>
      </c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4"/>
      <c r="P45" s="187">
        <f>T39</f>
        <v>0</v>
      </c>
      <c r="Q45" s="197"/>
      <c r="R45" s="211">
        <f>IF(O42="Oui",1.5%,0)</f>
        <v>0</v>
      </c>
      <c r="S45" s="212"/>
      <c r="T45" s="187">
        <f>ROUND(P45*R45,2)</f>
        <v>0</v>
      </c>
      <c r="U45" s="188"/>
      <c r="V45" s="188"/>
      <c r="W45" s="189"/>
    </row>
    <row r="46" spans="1:23" s="2" customFormat="1" ht="12" customHeight="1">
      <c r="A46" s="10"/>
      <c r="B46" s="38"/>
      <c r="C46" s="209" t="s">
        <v>57</v>
      </c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10"/>
      <c r="P46" s="187">
        <f>T39</f>
        <v>0</v>
      </c>
      <c r="Q46" s="197"/>
      <c r="R46" s="211">
        <v>3.15E-2</v>
      </c>
      <c r="S46" s="212"/>
      <c r="T46" s="187">
        <f t="shared" si="3"/>
        <v>0</v>
      </c>
      <c r="U46" s="188"/>
      <c r="V46" s="189"/>
    </row>
    <row r="47" spans="1:23" s="2" customFormat="1" ht="12" customHeight="1">
      <c r="A47" s="10"/>
      <c r="B47" s="38"/>
      <c r="C47" s="223" t="s">
        <v>58</v>
      </c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4"/>
      <c r="P47" s="187">
        <f>T39</f>
        <v>0</v>
      </c>
      <c r="Q47" s="197"/>
      <c r="R47" s="211">
        <v>1.15E-2</v>
      </c>
      <c r="S47" s="212"/>
      <c r="T47" s="187">
        <f t="shared" si="3"/>
        <v>0</v>
      </c>
      <c r="U47" s="188"/>
      <c r="V47" s="189"/>
    </row>
    <row r="48" spans="1:23" s="2" customFormat="1" ht="12" customHeight="1">
      <c r="A48" s="10"/>
      <c r="B48" s="38"/>
      <c r="C48" s="223" t="s">
        <v>59</v>
      </c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4"/>
      <c r="P48" s="188">
        <f>T39</f>
        <v>0</v>
      </c>
      <c r="Q48" s="189"/>
      <c r="R48" s="211">
        <v>8.6E-3</v>
      </c>
      <c r="S48" s="212"/>
      <c r="T48" s="187">
        <f t="shared" si="3"/>
        <v>0</v>
      </c>
      <c r="U48" s="188"/>
      <c r="V48" s="189"/>
    </row>
    <row r="49" spans="1:22" s="2" customFormat="1" ht="12" customHeight="1">
      <c r="A49" s="10"/>
      <c r="B49" s="38"/>
      <c r="C49" s="209" t="s">
        <v>60</v>
      </c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10"/>
      <c r="P49" s="188">
        <f>T29+T30+T34+T35</f>
        <v>0</v>
      </c>
      <c r="Q49" s="189"/>
      <c r="R49" s="211">
        <v>-0.11310000000000001</v>
      </c>
      <c r="S49" s="212"/>
      <c r="T49" s="188">
        <f t="shared" si="3"/>
        <v>0</v>
      </c>
      <c r="U49" s="188"/>
      <c r="V49" s="189"/>
    </row>
    <row r="50" spans="1:22" s="2" customFormat="1" ht="12" customHeight="1">
      <c r="A50" s="10"/>
      <c r="B50" s="39"/>
      <c r="C50" s="223" t="s">
        <v>61</v>
      </c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4"/>
      <c r="P50" s="188">
        <f>T39-(0.0175*T39)</f>
        <v>0</v>
      </c>
      <c r="Q50" s="189"/>
      <c r="R50" s="211">
        <v>6.8000000000000005E-2</v>
      </c>
      <c r="S50" s="212"/>
      <c r="T50" s="188">
        <f t="shared" si="3"/>
        <v>0</v>
      </c>
      <c r="U50" s="188"/>
      <c r="V50" s="189"/>
    </row>
    <row r="51" spans="1:22" s="2" customFormat="1" ht="12" customHeight="1">
      <c r="A51" s="10"/>
      <c r="B51" s="39"/>
      <c r="C51" s="229" t="s">
        <v>62</v>
      </c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30"/>
      <c r="P51" s="188">
        <f>T39-(0.0175*T39)</f>
        <v>0</v>
      </c>
      <c r="Q51" s="189"/>
      <c r="R51" s="211">
        <v>2.9000000000000001E-2</v>
      </c>
      <c r="S51" s="212"/>
      <c r="T51" s="188">
        <f t="shared" si="3"/>
        <v>0</v>
      </c>
      <c r="U51" s="188"/>
      <c r="V51" s="189"/>
    </row>
    <row r="52" spans="1:22" s="2" customFormat="1" ht="12" customHeight="1">
      <c r="A52" s="10"/>
      <c r="B52" s="43"/>
      <c r="C52" s="215" t="s">
        <v>54</v>
      </c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6"/>
      <c r="T52" s="219">
        <f>SUM(T43:V51)</f>
        <v>0</v>
      </c>
      <c r="U52" s="169"/>
      <c r="V52" s="170"/>
    </row>
    <row r="53" spans="1:22" s="2" customFormat="1" ht="5" customHeight="1"/>
    <row r="54" spans="1:22" s="2" customFormat="1" ht="12" customHeight="1">
      <c r="B54" s="168" t="s">
        <v>63</v>
      </c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70"/>
      <c r="P54" s="167" t="s">
        <v>35</v>
      </c>
      <c r="Q54" s="167"/>
      <c r="R54" s="167" t="s">
        <v>65</v>
      </c>
      <c r="S54" s="167"/>
      <c r="T54" s="167" t="s">
        <v>36</v>
      </c>
      <c r="U54" s="167"/>
      <c r="V54" s="167"/>
    </row>
    <row r="55" spans="1:22" s="2" customFormat="1" ht="12" customHeight="1">
      <c r="B55" s="35"/>
      <c r="C55" s="225" t="s">
        <v>64</v>
      </c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6"/>
      <c r="P55" s="231"/>
      <c r="Q55" s="232"/>
      <c r="R55" s="233">
        <f>U17</f>
        <v>0</v>
      </c>
      <c r="S55" s="234"/>
      <c r="T55" s="184">
        <f>P55*R55</f>
        <v>0</v>
      </c>
      <c r="U55" s="185"/>
      <c r="V55" s="186"/>
    </row>
    <row r="56" spans="1:22" s="2" customFormat="1" ht="12" customHeight="1">
      <c r="B56" s="37"/>
      <c r="C56" s="223" t="s">
        <v>74</v>
      </c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4"/>
      <c r="P56" s="235"/>
      <c r="Q56" s="236"/>
      <c r="R56" s="237"/>
      <c r="S56" s="238"/>
      <c r="T56" s="187">
        <f>P56*R56</f>
        <v>0</v>
      </c>
      <c r="U56" s="188"/>
      <c r="V56" s="189"/>
    </row>
    <row r="57" spans="1:22" s="2" customFormat="1" ht="12" customHeight="1">
      <c r="B57" s="37"/>
      <c r="C57" s="209" t="s">
        <v>73</v>
      </c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10"/>
      <c r="P57" s="235"/>
      <c r="Q57" s="236"/>
      <c r="R57" s="237"/>
      <c r="S57" s="238"/>
      <c r="T57" s="187">
        <f>P57*R57</f>
        <v>0</v>
      </c>
      <c r="U57" s="188"/>
      <c r="V57" s="189"/>
    </row>
    <row r="58" spans="1:22" s="2" customFormat="1" ht="12" customHeight="1">
      <c r="B58" s="37"/>
      <c r="C58" s="223" t="s">
        <v>72</v>
      </c>
      <c r="D58" s="223"/>
      <c r="E58" s="223"/>
      <c r="F58" s="223"/>
      <c r="G58" s="223"/>
      <c r="H58" s="223"/>
      <c r="I58" s="223"/>
      <c r="J58" s="223"/>
      <c r="K58" s="223"/>
      <c r="L58" s="223"/>
      <c r="M58" s="223"/>
      <c r="N58" s="223"/>
      <c r="O58" s="224"/>
      <c r="P58" s="235"/>
      <c r="Q58" s="236"/>
      <c r="R58" s="237"/>
      <c r="S58" s="238"/>
      <c r="T58" s="187">
        <f>P58*R58</f>
        <v>0</v>
      </c>
      <c r="U58" s="188"/>
      <c r="V58" s="189"/>
    </row>
    <row r="59" spans="1:22" s="2" customFormat="1" ht="12" customHeight="1">
      <c r="B59" s="37"/>
      <c r="C59" s="223" t="s">
        <v>66</v>
      </c>
      <c r="D59" s="223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4"/>
      <c r="P59" s="194">
        <v>0</v>
      </c>
      <c r="Q59" s="198"/>
      <c r="R59" s="198"/>
      <c r="S59" s="195"/>
      <c r="T59" s="187">
        <f>P59</f>
        <v>0</v>
      </c>
      <c r="U59" s="188"/>
      <c r="V59" s="189"/>
    </row>
    <row r="60" spans="1:22" s="2" customFormat="1" ht="12" customHeight="1">
      <c r="B60" s="56"/>
      <c r="C60" s="249" t="s">
        <v>75</v>
      </c>
      <c r="D60" s="249"/>
      <c r="E60" s="249"/>
      <c r="F60" s="249"/>
      <c r="G60" s="249"/>
      <c r="H60" s="249"/>
      <c r="I60" s="249"/>
      <c r="J60" s="249"/>
      <c r="K60" s="249"/>
      <c r="L60" s="249"/>
      <c r="M60" s="249"/>
      <c r="N60" s="249"/>
      <c r="O60" s="250"/>
      <c r="P60" s="194">
        <v>0</v>
      </c>
      <c r="Q60" s="198"/>
      <c r="R60" s="198"/>
      <c r="S60" s="195"/>
      <c r="T60" s="188">
        <f>P60</f>
        <v>0</v>
      </c>
      <c r="U60" s="188"/>
      <c r="V60" s="189"/>
    </row>
    <row r="61" spans="1:22" s="2" customFormat="1" ht="12" customHeight="1">
      <c r="B61" s="43"/>
      <c r="C61" s="215" t="s">
        <v>67</v>
      </c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6"/>
      <c r="T61" s="219">
        <f>SUM(T55:V60)</f>
        <v>0</v>
      </c>
      <c r="U61" s="169"/>
      <c r="V61" s="170"/>
    </row>
    <row r="62" spans="1:22" s="2" customFormat="1" ht="5" customHeight="1"/>
    <row r="63" spans="1:22" s="2" customFormat="1" ht="12" customHeight="1">
      <c r="B63" s="243" t="s">
        <v>98</v>
      </c>
      <c r="C63" s="244"/>
      <c r="D63" s="244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4"/>
      <c r="Q63" s="244"/>
      <c r="R63" s="244"/>
      <c r="S63" s="245"/>
      <c r="T63" s="246">
        <f>T40+T61-F69</f>
        <v>0</v>
      </c>
      <c r="U63" s="247"/>
      <c r="V63" s="248"/>
    </row>
    <row r="64" spans="1:22" s="2" customFormat="1" ht="5" customHeight="1"/>
    <row r="65" spans="2:23" s="2" customFormat="1" ht="12" customHeight="1">
      <c r="B65" s="242" t="s">
        <v>68</v>
      </c>
      <c r="C65" s="242"/>
      <c r="D65" s="242"/>
      <c r="E65" s="242"/>
      <c r="F65" s="276">
        <f>T40</f>
        <v>0</v>
      </c>
      <c r="G65" s="276"/>
      <c r="I65" s="33" t="s">
        <v>76</v>
      </c>
      <c r="J65" s="15"/>
      <c r="K65" s="271"/>
      <c r="L65" s="271"/>
      <c r="M65" s="271"/>
      <c r="N65" s="271"/>
      <c r="O65" s="15"/>
      <c r="P65" s="33" t="s">
        <v>78</v>
      </c>
      <c r="Q65" s="15"/>
      <c r="R65" s="15"/>
      <c r="S65" s="270" t="s">
        <v>79</v>
      </c>
      <c r="T65" s="270"/>
      <c r="U65" s="270"/>
      <c r="V65" s="16"/>
      <c r="W65" s="2" t="s">
        <v>79</v>
      </c>
    </row>
    <row r="66" spans="2:23" s="2" customFormat="1" ht="12" customHeight="1">
      <c r="B66" s="242" t="s">
        <v>101</v>
      </c>
      <c r="C66" s="242"/>
      <c r="D66" s="242"/>
      <c r="E66" s="242"/>
      <c r="F66" s="276">
        <f>T51</f>
        <v>0</v>
      </c>
      <c r="G66" s="276"/>
      <c r="I66" s="272"/>
      <c r="J66" s="145"/>
      <c r="K66" s="145"/>
      <c r="L66" s="145"/>
      <c r="M66" s="145"/>
      <c r="N66" s="145"/>
      <c r="P66" s="9"/>
      <c r="V66" s="10"/>
      <c r="W66" s="2" t="s">
        <v>80</v>
      </c>
    </row>
    <row r="67" spans="2:23" s="2" customFormat="1" ht="12" customHeight="1">
      <c r="B67" s="239" t="s">
        <v>70</v>
      </c>
      <c r="C67" s="240"/>
      <c r="D67" s="240"/>
      <c r="E67" s="241"/>
      <c r="F67" s="277">
        <f>F65+F66</f>
        <v>0</v>
      </c>
      <c r="G67" s="277"/>
      <c r="I67" s="9"/>
      <c r="P67" s="9" t="s">
        <v>82</v>
      </c>
      <c r="V67" s="10"/>
      <c r="W67" s="2" t="s">
        <v>81</v>
      </c>
    </row>
    <row r="68" spans="2:23" s="2" customFormat="1" ht="12" customHeight="1">
      <c r="B68" s="242" t="s">
        <v>88</v>
      </c>
      <c r="C68" s="242"/>
      <c r="D68" s="242"/>
      <c r="E68" s="242"/>
      <c r="F68" s="278">
        <v>0.03</v>
      </c>
      <c r="G68" s="278"/>
      <c r="I68" s="9" t="s">
        <v>77</v>
      </c>
      <c r="J68" s="273">
        <v>44197</v>
      </c>
      <c r="K68" s="273"/>
      <c r="L68" s="273"/>
      <c r="M68" s="273"/>
      <c r="P68" s="9"/>
      <c r="V68" s="10"/>
    </row>
    <row r="69" spans="2:23" s="2" customFormat="1" ht="12" customHeight="1">
      <c r="B69" s="242" t="s">
        <v>71</v>
      </c>
      <c r="C69" s="242"/>
      <c r="D69" s="242"/>
      <c r="E69" s="242"/>
      <c r="F69" s="277">
        <f>F67*F68</f>
        <v>0</v>
      </c>
      <c r="G69" s="277"/>
      <c r="I69" s="14"/>
      <c r="J69" s="4"/>
      <c r="K69" s="4"/>
      <c r="L69" s="4"/>
      <c r="M69" s="4"/>
      <c r="N69" s="4"/>
      <c r="O69" s="4"/>
      <c r="P69" s="14"/>
      <c r="Q69" s="4"/>
      <c r="R69" s="4"/>
      <c r="S69" s="4"/>
      <c r="T69" s="4"/>
      <c r="U69" s="4"/>
      <c r="V69" s="13"/>
    </row>
    <row r="70" spans="2:23" s="2" customFormat="1" ht="5" customHeight="1"/>
    <row r="71" spans="2:23" s="2" customFormat="1" ht="12" customHeight="1">
      <c r="B71" s="33" t="s">
        <v>86</v>
      </c>
      <c r="C71" s="15"/>
      <c r="D71" s="15"/>
      <c r="E71" s="15"/>
      <c r="F71" s="15"/>
      <c r="G71" s="275"/>
      <c r="H71" s="275"/>
      <c r="I71" s="34" t="s">
        <v>47</v>
      </c>
      <c r="J71" s="275"/>
      <c r="K71" s="275"/>
      <c r="L71" s="265">
        <v>2021</v>
      </c>
      <c r="M71" s="266"/>
      <c r="O71" s="256" t="s">
        <v>94</v>
      </c>
      <c r="P71" s="257"/>
      <c r="Q71" s="257"/>
      <c r="R71" s="257"/>
      <c r="S71" s="257"/>
      <c r="T71" s="257"/>
      <c r="U71" s="257"/>
      <c r="V71" s="258"/>
    </row>
    <row r="72" spans="2:23" s="2" customFormat="1" ht="5" customHeight="1">
      <c r="B72" s="9"/>
      <c r="G72" s="3"/>
      <c r="H72" s="3"/>
      <c r="I72" s="3"/>
      <c r="L72" s="57"/>
      <c r="M72" s="58"/>
      <c r="O72" s="259"/>
      <c r="P72" s="260"/>
      <c r="Q72" s="260"/>
      <c r="R72" s="260"/>
      <c r="S72" s="260"/>
      <c r="T72" s="260"/>
      <c r="U72" s="260"/>
      <c r="V72" s="261"/>
    </row>
    <row r="73" spans="2:23" s="2" customFormat="1" ht="12" customHeight="1">
      <c r="B73" s="9" t="s">
        <v>83</v>
      </c>
      <c r="G73" s="255"/>
      <c r="H73" s="255"/>
      <c r="I73" s="3" t="s">
        <v>47</v>
      </c>
      <c r="J73" s="255"/>
      <c r="K73" s="255"/>
      <c r="L73" s="267">
        <v>2021</v>
      </c>
      <c r="M73" s="268"/>
      <c r="O73" s="259"/>
      <c r="P73" s="260"/>
      <c r="Q73" s="260"/>
      <c r="R73" s="260"/>
      <c r="S73" s="260"/>
      <c r="T73" s="260"/>
      <c r="U73" s="260"/>
      <c r="V73" s="261"/>
    </row>
    <row r="74" spans="2:23" s="2" customFormat="1" ht="5" customHeight="1">
      <c r="B74" s="9"/>
      <c r="M74" s="10"/>
      <c r="O74" s="259"/>
      <c r="P74" s="260"/>
      <c r="Q74" s="260"/>
      <c r="R74" s="260"/>
      <c r="S74" s="260"/>
      <c r="T74" s="260"/>
      <c r="U74" s="260"/>
      <c r="V74" s="261"/>
    </row>
    <row r="75" spans="2:23" s="2" customFormat="1" ht="12" customHeight="1">
      <c r="B75" s="14" t="s">
        <v>84</v>
      </c>
      <c r="C75" s="4"/>
      <c r="D75" s="4"/>
      <c r="E75" s="4"/>
      <c r="F75" s="274"/>
      <c r="G75" s="274"/>
      <c r="H75" s="41" t="s">
        <v>85</v>
      </c>
      <c r="I75" s="274"/>
      <c r="J75" s="274"/>
      <c r="K75" s="269">
        <v>2021</v>
      </c>
      <c r="L75" s="269"/>
      <c r="M75" s="13"/>
      <c r="O75" s="262"/>
      <c r="P75" s="263"/>
      <c r="Q75" s="263"/>
      <c r="R75" s="263"/>
      <c r="S75" s="263"/>
      <c r="T75" s="263"/>
      <c r="U75" s="263"/>
      <c r="V75" s="264"/>
    </row>
    <row r="76" spans="2:23" s="2" customFormat="1" ht="12" customHeight="1">
      <c r="B76" s="251" t="s">
        <v>93</v>
      </c>
      <c r="C76" s="251"/>
      <c r="D76" s="251"/>
      <c r="E76" s="251"/>
      <c r="F76" s="251"/>
      <c r="G76" s="251"/>
      <c r="H76" s="251"/>
      <c r="I76" s="251"/>
      <c r="J76" s="251"/>
      <c r="K76" s="251"/>
      <c r="L76" s="251"/>
      <c r="M76" s="251"/>
      <c r="N76" s="251"/>
      <c r="O76" s="251"/>
      <c r="P76" s="251"/>
      <c r="Q76" s="251"/>
      <c r="R76" s="251"/>
      <c r="S76" s="251"/>
      <c r="T76" s="251"/>
      <c r="U76" s="251"/>
      <c r="V76" s="251"/>
    </row>
    <row r="77" spans="2:23" s="2" customFormat="1" ht="12" customHeight="1"/>
    <row r="78" spans="2:23" s="2" customFormat="1" ht="12" customHeight="1"/>
    <row r="79" spans="2:23" s="2" customFormat="1" ht="12" customHeight="1"/>
    <row r="80" spans="2:23" s="2" customFormat="1" ht="12" customHeight="1"/>
    <row r="81" s="2" customFormat="1" ht="12" customHeight="1"/>
    <row r="82" s="2" customFormat="1" ht="12" customHeight="1"/>
    <row r="83" s="2" customFormat="1" ht="12" customHeight="1"/>
    <row r="84" s="2" customFormat="1" ht="12" customHeight="1"/>
    <row r="85" s="2" customFormat="1" ht="12" customHeight="1"/>
    <row r="86" s="2" customFormat="1" ht="12" customHeight="1"/>
    <row r="87" s="2" customFormat="1" ht="12" customHeight="1"/>
    <row r="88" s="2" customFormat="1" ht="12" customHeight="1"/>
    <row r="89" s="2" customFormat="1" ht="12" customHeight="1"/>
    <row r="90" s="2" customFormat="1" ht="12" customHeight="1"/>
    <row r="91" s="2" customFormat="1" ht="12" customHeight="1"/>
    <row r="92" s="2" customFormat="1" ht="12" customHeight="1"/>
    <row r="93" s="2" customFormat="1" ht="12" customHeight="1"/>
    <row r="94" s="2" customFormat="1" ht="12" customHeight="1"/>
    <row r="95" s="2" customFormat="1" ht="12" customHeight="1"/>
    <row r="96" s="2" customFormat="1" ht="12" customHeight="1"/>
    <row r="97" s="2" customFormat="1" ht="12" customHeight="1"/>
    <row r="98" s="2" customFormat="1" ht="12" customHeight="1"/>
    <row r="99" s="2" customFormat="1" ht="12" customHeight="1"/>
    <row r="100" s="2" customFormat="1" ht="12" customHeight="1"/>
    <row r="101" s="2" customFormat="1" ht="12" customHeight="1"/>
    <row r="102" s="2" customFormat="1" ht="12" customHeight="1"/>
    <row r="103" s="2" customFormat="1" ht="12" customHeight="1"/>
    <row r="104" s="2" customFormat="1" ht="12" customHeight="1"/>
    <row r="105" s="2" customFormat="1" ht="12" customHeight="1"/>
    <row r="106" s="2" customFormat="1" ht="12" customHeight="1"/>
    <row r="107" s="2" customFormat="1" ht="12" customHeight="1"/>
    <row r="108" s="2" customFormat="1" ht="12" customHeight="1"/>
    <row r="109" s="2" customFormat="1" ht="12" customHeight="1"/>
    <row r="110" s="2" customFormat="1" ht="12" customHeight="1"/>
    <row r="111" s="2" customFormat="1" ht="12" customHeight="1"/>
    <row r="112" s="2" customFormat="1" ht="12" customHeight="1"/>
    <row r="113" s="2" customFormat="1" ht="12" customHeight="1"/>
    <row r="114" s="2" customFormat="1" ht="12" customHeight="1"/>
    <row r="115" s="2" customFormat="1" ht="12" customHeight="1"/>
    <row r="116" s="2" customFormat="1" ht="12" customHeight="1"/>
    <row r="117" s="2" customFormat="1" ht="12" customHeight="1"/>
    <row r="118" s="2" customFormat="1" ht="12" customHeight="1"/>
    <row r="119" s="2" customFormat="1" ht="12" customHeight="1"/>
    <row r="120" s="2" customFormat="1" ht="12" customHeight="1"/>
    <row r="121" s="2" customFormat="1" ht="12" customHeight="1"/>
    <row r="122" s="2" customFormat="1" ht="12" customHeight="1"/>
    <row r="123" s="2" customFormat="1" ht="12" customHeight="1"/>
    <row r="124" s="2" customFormat="1" ht="12" customHeight="1"/>
    <row r="125" s="2" customFormat="1" ht="12" customHeight="1"/>
    <row r="126" s="2" customFormat="1" ht="12" customHeight="1"/>
    <row r="127" s="2" customFormat="1" ht="12" customHeight="1"/>
    <row r="128" s="2" customFormat="1" ht="12" customHeight="1"/>
    <row r="129" s="2" customFormat="1" ht="12" customHeight="1"/>
    <row r="130" s="2" customFormat="1" ht="12" customHeight="1"/>
    <row r="131" s="2" customFormat="1" ht="12" customHeight="1"/>
    <row r="132" s="2" customFormat="1" ht="12" customHeight="1"/>
    <row r="133" s="2" customFormat="1" ht="12" customHeight="1"/>
    <row r="134" s="2" customFormat="1" ht="12" customHeight="1"/>
    <row r="135" s="2" customFormat="1" ht="12" customHeight="1"/>
    <row r="136" s="2" customFormat="1" ht="12" customHeight="1"/>
    <row r="137" s="2" customFormat="1" ht="12" customHeight="1"/>
    <row r="138" s="2" customFormat="1" ht="12" customHeight="1"/>
    <row r="139" s="2" customFormat="1" ht="12" customHeight="1"/>
    <row r="140" s="2" customFormat="1" ht="12" customHeight="1"/>
    <row r="141" s="2" customFormat="1" ht="12" customHeight="1"/>
    <row r="142" s="2" customFormat="1" ht="12" customHeight="1"/>
    <row r="143" s="2" customFormat="1" ht="12" customHeight="1"/>
    <row r="144" s="2" customFormat="1" ht="12" customHeight="1"/>
    <row r="145" s="2" customFormat="1" ht="12" customHeight="1"/>
    <row r="146" s="2" customFormat="1" ht="12" customHeight="1"/>
    <row r="147" s="2" customFormat="1" ht="12" customHeight="1"/>
    <row r="148" s="2" customFormat="1" ht="12" customHeight="1"/>
    <row r="149" s="2" customFormat="1" ht="12" customHeight="1"/>
    <row r="150" s="2" customFormat="1" ht="12" customHeight="1"/>
    <row r="151" s="2" customFormat="1" ht="12" customHeight="1"/>
    <row r="152" s="2" customFormat="1" ht="12" customHeight="1"/>
    <row r="153" s="2" customFormat="1" ht="12" customHeight="1"/>
    <row r="154" s="2" customFormat="1" ht="12" customHeight="1"/>
    <row r="155" s="2" customFormat="1" ht="12" customHeight="1"/>
    <row r="156" s="2" customFormat="1" ht="12" customHeight="1"/>
    <row r="157" s="2" customFormat="1" ht="12" customHeight="1"/>
    <row r="158" s="2" customFormat="1" ht="12" customHeight="1"/>
    <row r="159" s="2" customFormat="1" ht="12" customHeight="1"/>
    <row r="160" s="2" customFormat="1" ht="12" customHeight="1"/>
    <row r="161" s="2" customFormat="1" ht="12" customHeight="1"/>
    <row r="162" s="2" customFormat="1" ht="12" customHeight="1"/>
    <row r="163" s="2" customFormat="1" ht="12" customHeight="1"/>
    <row r="164" s="2" customFormat="1" ht="12" customHeight="1"/>
    <row r="165" s="2" customFormat="1" ht="12" customHeight="1"/>
    <row r="166" s="2" customFormat="1" ht="12" customHeight="1"/>
    <row r="167" s="2" customFormat="1" ht="12" customHeight="1"/>
    <row r="168" s="2" customFormat="1" ht="12" customHeight="1"/>
    <row r="169" s="2" customFormat="1" ht="12" customHeight="1"/>
    <row r="170" s="2" customFormat="1" ht="12" customHeight="1"/>
    <row r="171" s="2" customFormat="1" ht="12" customHeight="1"/>
    <row r="172" s="2" customFormat="1" ht="12" customHeight="1"/>
    <row r="173" s="2" customFormat="1" ht="12" customHeight="1"/>
    <row r="174" s="2" customFormat="1" ht="12" customHeight="1"/>
    <row r="175" s="2" customFormat="1" ht="12" customHeight="1"/>
    <row r="176" s="2" customFormat="1" ht="12" customHeight="1"/>
    <row r="177" s="2" customFormat="1" ht="12" customHeight="1"/>
    <row r="178" s="2" customFormat="1" ht="12" customHeight="1"/>
    <row r="179" s="2" customFormat="1" ht="12" customHeight="1"/>
    <row r="180" s="2" customFormat="1" ht="12" customHeight="1"/>
    <row r="181" s="2" customFormat="1" ht="12" customHeight="1"/>
    <row r="182" s="2" customFormat="1" ht="12" customHeight="1"/>
    <row r="183" s="2" customFormat="1" ht="12" customHeight="1"/>
    <row r="184" s="2" customFormat="1" ht="12" customHeight="1"/>
    <row r="185" s="2" customFormat="1" ht="12" customHeight="1"/>
    <row r="186" s="2" customFormat="1" ht="12" customHeight="1"/>
    <row r="187" s="2" customFormat="1" ht="12" customHeight="1"/>
    <row r="188" ht="12" customHeight="1"/>
    <row r="189" ht="12" customHeight="1"/>
  </sheetData>
  <sheetProtection selectLockedCells="1"/>
  <dataConsolidate/>
  <mergeCells count="198">
    <mergeCell ref="B76:V76"/>
    <mergeCell ref="B11:K11"/>
    <mergeCell ref="G73:H73"/>
    <mergeCell ref="J73:K73"/>
    <mergeCell ref="O71:V75"/>
    <mergeCell ref="L71:M71"/>
    <mergeCell ref="L73:M73"/>
    <mergeCell ref="K75:L75"/>
    <mergeCell ref="S65:U65"/>
    <mergeCell ref="K65:N65"/>
    <mergeCell ref="I66:N66"/>
    <mergeCell ref="J68:M68"/>
    <mergeCell ref="F75:G75"/>
    <mergeCell ref="I75:J75"/>
    <mergeCell ref="G71:H71"/>
    <mergeCell ref="J71:K71"/>
    <mergeCell ref="B69:E69"/>
    <mergeCell ref="F65:G65"/>
    <mergeCell ref="F66:G66"/>
    <mergeCell ref="F67:G67"/>
    <mergeCell ref="F68:G68"/>
    <mergeCell ref="F69:G69"/>
    <mergeCell ref="B65:E65"/>
    <mergeCell ref="B66:E66"/>
    <mergeCell ref="B67:E67"/>
    <mergeCell ref="B68:E68"/>
    <mergeCell ref="C61:S61"/>
    <mergeCell ref="T61:V61"/>
    <mergeCell ref="B63:S63"/>
    <mergeCell ref="T63:V63"/>
    <mergeCell ref="C60:O60"/>
    <mergeCell ref="T60:V60"/>
    <mergeCell ref="P60:S60"/>
    <mergeCell ref="C58:O58"/>
    <mergeCell ref="P58:Q58"/>
    <mergeCell ref="R58:S58"/>
    <mergeCell ref="T58:V58"/>
    <mergeCell ref="C59:O59"/>
    <mergeCell ref="T59:V59"/>
    <mergeCell ref="P59:S59"/>
    <mergeCell ref="C56:O56"/>
    <mergeCell ref="P56:Q56"/>
    <mergeCell ref="R56:S56"/>
    <mergeCell ref="T56:V56"/>
    <mergeCell ref="C57:O57"/>
    <mergeCell ref="P57:Q57"/>
    <mergeCell ref="R57:S57"/>
    <mergeCell ref="T57:V57"/>
    <mergeCell ref="B54:O54"/>
    <mergeCell ref="P54:Q54"/>
    <mergeCell ref="R54:S54"/>
    <mergeCell ref="T54:V54"/>
    <mergeCell ref="C55:O55"/>
    <mergeCell ref="P55:Q55"/>
    <mergeCell ref="R55:S55"/>
    <mergeCell ref="T55:V55"/>
    <mergeCell ref="C52:S52"/>
    <mergeCell ref="C48:O48"/>
    <mergeCell ref="C49:O49"/>
    <mergeCell ref="C50:O50"/>
    <mergeCell ref="T52:V52"/>
    <mergeCell ref="C51:O51"/>
    <mergeCell ref="P51:Q51"/>
    <mergeCell ref="R51:S51"/>
    <mergeCell ref="T51:V51"/>
    <mergeCell ref="R49:S49"/>
    <mergeCell ref="T49:V49"/>
    <mergeCell ref="P50:Q50"/>
    <mergeCell ref="R50:S50"/>
    <mergeCell ref="T50:V50"/>
    <mergeCell ref="P48:Q48"/>
    <mergeCell ref="R48:S48"/>
    <mergeCell ref="T48:V48"/>
    <mergeCell ref="P49:Q49"/>
    <mergeCell ref="C47:O47"/>
    <mergeCell ref="P47:Q47"/>
    <mergeCell ref="R47:S47"/>
    <mergeCell ref="T47:V47"/>
    <mergeCell ref="C43:O43"/>
    <mergeCell ref="P43:Q43"/>
    <mergeCell ref="R43:S43"/>
    <mergeCell ref="T43:V43"/>
    <mergeCell ref="C44:O44"/>
    <mergeCell ref="P44:Q44"/>
    <mergeCell ref="R44:S44"/>
    <mergeCell ref="T44:V44"/>
    <mergeCell ref="P42:Q42"/>
    <mergeCell ref="R42:S42"/>
    <mergeCell ref="T42:V42"/>
    <mergeCell ref="P37:S37"/>
    <mergeCell ref="P38:S38"/>
    <mergeCell ref="C46:O46"/>
    <mergeCell ref="P46:Q46"/>
    <mergeCell ref="R46:S46"/>
    <mergeCell ref="T46:V46"/>
    <mergeCell ref="C37:O37"/>
    <mergeCell ref="C38:O38"/>
    <mergeCell ref="C39:S39"/>
    <mergeCell ref="C40:S40"/>
    <mergeCell ref="T39:V39"/>
    <mergeCell ref="T40:V40"/>
    <mergeCell ref="T38:V38"/>
    <mergeCell ref="B42:H42"/>
    <mergeCell ref="I42:N42"/>
    <mergeCell ref="C45:O45"/>
    <mergeCell ref="P45:Q45"/>
    <mergeCell ref="R45:S45"/>
    <mergeCell ref="T45:W45"/>
    <mergeCell ref="R33:S33"/>
    <mergeCell ref="R34:S34"/>
    <mergeCell ref="R35:S35"/>
    <mergeCell ref="R36:S36"/>
    <mergeCell ref="T34:V34"/>
    <mergeCell ref="T35:V35"/>
    <mergeCell ref="T36:V36"/>
    <mergeCell ref="T37:V37"/>
    <mergeCell ref="T33:V33"/>
    <mergeCell ref="C33:F33"/>
    <mergeCell ref="C34:O34"/>
    <mergeCell ref="C35:O35"/>
    <mergeCell ref="C36:H36"/>
    <mergeCell ref="N32:O32"/>
    <mergeCell ref="G33:H33"/>
    <mergeCell ref="J33:K33"/>
    <mergeCell ref="I36:J36"/>
    <mergeCell ref="L36:O36"/>
    <mergeCell ref="L33:O33"/>
    <mergeCell ref="J24:K24"/>
    <mergeCell ref="P34:Q34"/>
    <mergeCell ref="P35:Q35"/>
    <mergeCell ref="P36:Q36"/>
    <mergeCell ref="P28:Q28"/>
    <mergeCell ref="P29:Q29"/>
    <mergeCell ref="P30:Q30"/>
    <mergeCell ref="P31:Q31"/>
    <mergeCell ref="P32:Q32"/>
    <mergeCell ref="P33:Q33"/>
    <mergeCell ref="R30:S30"/>
    <mergeCell ref="R31:S31"/>
    <mergeCell ref="R32:S32"/>
    <mergeCell ref="T28:V28"/>
    <mergeCell ref="T29:V29"/>
    <mergeCell ref="T30:V30"/>
    <mergeCell ref="T31:V31"/>
    <mergeCell ref="T32:V32"/>
    <mergeCell ref="C28:O28"/>
    <mergeCell ref="C29:O29"/>
    <mergeCell ref="C30:O30"/>
    <mergeCell ref="C31:O31"/>
    <mergeCell ref="C32:M32"/>
    <mergeCell ref="S1:T1"/>
    <mergeCell ref="U17:V17"/>
    <mergeCell ref="B1:N1"/>
    <mergeCell ref="R28:S28"/>
    <mergeCell ref="R29:S29"/>
    <mergeCell ref="T27:V27"/>
    <mergeCell ref="R27:S27"/>
    <mergeCell ref="P27:Q27"/>
    <mergeCell ref="B27:O27"/>
    <mergeCell ref="U23:V23"/>
    <mergeCell ref="G20:H20"/>
    <mergeCell ref="G21:H21"/>
    <mergeCell ref="G22:H22"/>
    <mergeCell ref="G23:H23"/>
    <mergeCell ref="J20:K20"/>
    <mergeCell ref="J21:K21"/>
    <mergeCell ref="J22:K22"/>
    <mergeCell ref="J23:K23"/>
    <mergeCell ref="O1:R1"/>
    <mergeCell ref="E18:F18"/>
    <mergeCell ref="G8:K8"/>
    <mergeCell ref="Q8:V8"/>
    <mergeCell ref="P9:V9"/>
    <mergeCell ref="B14:V14"/>
    <mergeCell ref="L4:V4"/>
    <mergeCell ref="B4:K4"/>
    <mergeCell ref="F6:K6"/>
    <mergeCell ref="E7:K7"/>
    <mergeCell ref="C20:F20"/>
    <mergeCell ref="C21:F21"/>
    <mergeCell ref="C22:F22"/>
    <mergeCell ref="C23:F23"/>
    <mergeCell ref="P6:V6"/>
    <mergeCell ref="O7:V7"/>
    <mergeCell ref="J18:K18"/>
    <mergeCell ref="J19:K19"/>
    <mergeCell ref="Q10:R10"/>
    <mergeCell ref="F10:K10"/>
    <mergeCell ref="U18:V18"/>
    <mergeCell ref="U19:V19"/>
    <mergeCell ref="U20:V20"/>
    <mergeCell ref="U21:V21"/>
    <mergeCell ref="U22:V22"/>
    <mergeCell ref="R11:V11"/>
    <mergeCell ref="B16:B25"/>
    <mergeCell ref="L16:L25"/>
    <mergeCell ref="C24:F24"/>
    <mergeCell ref="G24:H24"/>
  </mergeCells>
  <conditionalFormatting sqref="B45:W45">
    <cfRule type="expression" dxfId="10" priority="1">
      <formula>$R$45=0</formula>
    </cfRule>
  </conditionalFormatting>
  <dataValidations count="3">
    <dataValidation type="list" allowBlank="1" showInputMessage="1" showErrorMessage="1" sqref="R11:V12" xr:uid="{00000000-0002-0000-0100-000000000000}">
      <formula1>$W$10:$W$11</formula1>
    </dataValidation>
    <dataValidation type="list" allowBlank="1" showInputMessage="1" showErrorMessage="1" sqref="Q66:U66 S65" xr:uid="{00000000-0002-0000-0100-000001000000}">
      <formula1>$W$65:$W$67</formula1>
    </dataValidation>
    <dataValidation type="list" allowBlank="1" showInputMessage="1" showErrorMessage="1" sqref="O42" xr:uid="{EEC224BD-C21B-49A2-8792-2BFA0AADCA10}">
      <formula1>"Oui,Non"</formula1>
    </dataValidation>
  </dataValidations>
  <pageMargins left="0.23622047244094491" right="0.23622047244094491" top="0.35433070866141736" bottom="0.35433070866141736" header="0.11811023622047245" footer="0.11811023622047245"/>
  <pageSetup paperSize="9" orientation="portrait" horizontalDpi="4294967293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theme="0" tint="-0.14999847407452621"/>
    <pageSetUpPr fitToPage="1"/>
  </sheetPr>
  <dimension ref="A1:AI190"/>
  <sheetViews>
    <sheetView showGridLines="0" showRowColHeaders="0" tabSelected="1" zoomScale="115" zoomScaleNormal="115" workbookViewId="0">
      <selection activeCell="O6" sqref="O6:V6"/>
    </sheetView>
  </sheetViews>
  <sheetFormatPr baseColWidth="10" defaultColWidth="11.6640625" defaultRowHeight="14"/>
  <cols>
    <col min="1" max="1" width="3.6640625" style="1" customWidth="1"/>
    <col min="2" max="2" width="2.6640625" style="1" customWidth="1"/>
    <col min="3" max="3" width="4.6640625" style="1" customWidth="1"/>
    <col min="4" max="4" width="9.1640625" style="1" customWidth="1"/>
    <col min="5" max="5" width="4.1640625" style="1" customWidth="1"/>
    <col min="6" max="6" width="6.1640625" style="1" customWidth="1"/>
    <col min="7" max="11" width="4.6640625" style="1" customWidth="1"/>
    <col min="12" max="12" width="7.1640625" style="1" customWidth="1"/>
    <col min="13" max="13" width="7" style="1" customWidth="1"/>
    <col min="14" max="14" width="4.6640625" style="1" customWidth="1"/>
    <col min="15" max="15" width="11.33203125" style="1" customWidth="1"/>
    <col min="16" max="16" width="4.6640625" style="1" customWidth="1"/>
    <col min="17" max="17" width="5.5" style="1" customWidth="1"/>
    <col min="18" max="21" width="4.6640625" style="1" customWidth="1"/>
    <col min="22" max="22" width="2.6640625" style="1" customWidth="1"/>
    <col min="23" max="23" width="5.1640625" style="1" hidden="1" customWidth="1"/>
    <col min="24" max="84" width="4.6640625" style="1" customWidth="1"/>
    <col min="85" max="16384" width="11.6640625" style="1"/>
  </cols>
  <sheetData>
    <row r="1" spans="2:23" ht="20">
      <c r="B1" s="294" t="s">
        <v>25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6"/>
      <c r="P1" s="296"/>
      <c r="Q1" s="296"/>
      <c r="R1" s="296"/>
      <c r="S1" s="297">
        <v>2024</v>
      </c>
      <c r="T1" s="297"/>
      <c r="U1" s="84"/>
      <c r="V1" s="85"/>
    </row>
    <row r="2" spans="2:23" ht="6" customHeight="1">
      <c r="B2" s="86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87"/>
    </row>
    <row r="3" spans="2:23" s="8" customFormat="1" ht="12" customHeight="1">
      <c r="B3" s="298" t="s">
        <v>2</v>
      </c>
      <c r="C3" s="299"/>
      <c r="D3" s="299"/>
      <c r="E3" s="299"/>
      <c r="F3" s="299"/>
      <c r="G3" s="299"/>
      <c r="H3" s="299"/>
      <c r="I3" s="299"/>
      <c r="J3" s="299"/>
      <c r="K3" s="300"/>
      <c r="L3" s="301" t="s">
        <v>3</v>
      </c>
      <c r="M3" s="299"/>
      <c r="N3" s="299"/>
      <c r="O3" s="299"/>
      <c r="P3" s="299"/>
      <c r="Q3" s="299"/>
      <c r="R3" s="299"/>
      <c r="S3" s="299"/>
      <c r="T3" s="299"/>
      <c r="U3" s="299"/>
      <c r="V3" s="302"/>
    </row>
    <row r="4" spans="2:23" s="8" customFormat="1" ht="5" customHeight="1">
      <c r="B4" s="88"/>
      <c r="C4" s="21"/>
      <c r="D4" s="21"/>
      <c r="E4" s="21"/>
      <c r="F4" s="21"/>
      <c r="G4" s="21"/>
      <c r="H4" s="21"/>
      <c r="I4" s="21"/>
      <c r="J4" s="21"/>
      <c r="K4" s="22"/>
      <c r="L4" s="20"/>
      <c r="M4" s="21"/>
      <c r="N4" s="21"/>
      <c r="O4" s="21"/>
      <c r="P4" s="21"/>
      <c r="Q4" s="21"/>
      <c r="R4" s="21"/>
      <c r="S4" s="21"/>
      <c r="T4" s="21"/>
      <c r="U4" s="21"/>
      <c r="V4" s="89"/>
    </row>
    <row r="5" spans="2:23" s="2" customFormat="1" ht="12" customHeight="1">
      <c r="B5" s="90"/>
      <c r="C5" s="30" t="s">
        <v>4</v>
      </c>
      <c r="D5" s="24"/>
      <c r="E5" s="45"/>
      <c r="F5" s="303"/>
      <c r="G5" s="303"/>
      <c r="H5" s="303"/>
      <c r="I5" s="303"/>
      <c r="J5" s="303"/>
      <c r="K5" s="304"/>
      <c r="L5" s="23"/>
      <c r="M5" s="30" t="s">
        <v>4</v>
      </c>
      <c r="N5" s="24"/>
      <c r="O5" s="45"/>
      <c r="P5" s="303"/>
      <c r="Q5" s="303"/>
      <c r="R5" s="303"/>
      <c r="S5" s="303"/>
      <c r="T5" s="303"/>
      <c r="U5" s="303"/>
      <c r="V5" s="305"/>
    </row>
    <row r="6" spans="2:23" ht="12" customHeight="1">
      <c r="B6" s="91"/>
      <c r="C6" s="30" t="s">
        <v>5</v>
      </c>
      <c r="D6" s="24"/>
      <c r="E6" s="303"/>
      <c r="F6" s="303"/>
      <c r="G6" s="303"/>
      <c r="H6" s="303"/>
      <c r="I6" s="303"/>
      <c r="J6" s="303"/>
      <c r="K6" s="304"/>
      <c r="L6" s="23"/>
      <c r="M6" s="30" t="s">
        <v>5</v>
      </c>
      <c r="N6" s="24"/>
      <c r="O6" s="303"/>
      <c r="P6" s="303"/>
      <c r="Q6" s="303"/>
      <c r="R6" s="303"/>
      <c r="S6" s="303"/>
      <c r="T6" s="303"/>
      <c r="U6" s="303"/>
      <c r="V6" s="305"/>
    </row>
    <row r="7" spans="2:23" ht="12" customHeight="1">
      <c r="B7" s="91"/>
      <c r="C7" s="30" t="s">
        <v>6</v>
      </c>
      <c r="D7" s="24"/>
      <c r="E7" s="45"/>
      <c r="F7" s="82"/>
      <c r="G7" s="303"/>
      <c r="H7" s="303"/>
      <c r="I7" s="303"/>
      <c r="J7" s="303"/>
      <c r="K7" s="304"/>
      <c r="L7" s="23"/>
      <c r="M7" s="30" t="s">
        <v>9</v>
      </c>
      <c r="N7" s="24"/>
      <c r="O7" s="45"/>
      <c r="P7" s="45"/>
      <c r="Q7" s="311"/>
      <c r="R7" s="311"/>
      <c r="S7" s="311"/>
      <c r="T7" s="311"/>
      <c r="U7" s="311"/>
      <c r="V7" s="312"/>
    </row>
    <row r="8" spans="2:23" ht="12" customHeight="1">
      <c r="B8" s="91"/>
      <c r="C8" s="30" t="s">
        <v>7</v>
      </c>
      <c r="D8" s="24"/>
      <c r="E8" s="45"/>
      <c r="F8" s="45"/>
      <c r="G8" s="45"/>
      <c r="H8" s="45"/>
      <c r="I8" s="45"/>
      <c r="J8" s="45"/>
      <c r="K8" s="46"/>
      <c r="L8" s="23"/>
      <c r="M8" s="30" t="s">
        <v>10</v>
      </c>
      <c r="N8" s="24"/>
      <c r="O8" s="45"/>
      <c r="P8" s="303"/>
      <c r="Q8" s="303"/>
      <c r="R8" s="303"/>
      <c r="S8" s="303"/>
      <c r="T8" s="303"/>
      <c r="U8" s="303"/>
      <c r="V8" s="305"/>
    </row>
    <row r="9" spans="2:23" ht="14.5" customHeight="1">
      <c r="B9" s="91"/>
      <c r="C9" s="30" t="s">
        <v>21</v>
      </c>
      <c r="D9" s="29"/>
      <c r="E9" s="59"/>
      <c r="F9" s="303"/>
      <c r="G9" s="303"/>
      <c r="H9" s="303"/>
      <c r="I9" s="303"/>
      <c r="J9" s="303"/>
      <c r="K9" s="304"/>
      <c r="L9" s="25"/>
      <c r="M9" s="61" t="s">
        <v>8</v>
      </c>
      <c r="N9" s="45"/>
      <c r="O9" s="45"/>
      <c r="P9" s="29"/>
      <c r="Q9" s="306"/>
      <c r="R9" s="306"/>
      <c r="S9" s="306"/>
      <c r="T9" s="306"/>
      <c r="U9" s="306"/>
      <c r="V9" s="307"/>
      <c r="W9" s="1" t="s">
        <v>23</v>
      </c>
    </row>
    <row r="10" spans="2:23">
      <c r="B10" s="92"/>
      <c r="C10" s="47"/>
      <c r="D10" s="47"/>
      <c r="E10" s="47"/>
      <c r="F10" s="47"/>
      <c r="G10" s="47"/>
      <c r="H10" s="47"/>
      <c r="I10" s="47"/>
      <c r="J10" s="47"/>
      <c r="K10" s="48"/>
      <c r="L10" s="26"/>
      <c r="M10" s="79" t="s">
        <v>22</v>
      </c>
      <c r="N10" s="47"/>
      <c r="O10" s="80"/>
      <c r="P10" s="80"/>
      <c r="Q10" s="80"/>
      <c r="R10" s="314" t="s">
        <v>23</v>
      </c>
      <c r="S10" s="314"/>
      <c r="T10" s="314"/>
      <c r="U10" s="314"/>
      <c r="V10" s="315"/>
      <c r="W10" s="1" t="s">
        <v>24</v>
      </c>
    </row>
    <row r="11" spans="2:23" ht="6" customHeight="1">
      <c r="B11" s="9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94"/>
    </row>
    <row r="12" spans="2:23" s="5" customFormat="1" ht="12" customHeight="1">
      <c r="B12" s="316" t="s">
        <v>113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317"/>
    </row>
    <row r="13" spans="2:23" s="5" customFormat="1" ht="6" customHeight="1">
      <c r="B13" s="95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96"/>
    </row>
    <row r="14" spans="2:23" ht="12" customHeight="1">
      <c r="B14" s="318"/>
      <c r="C14" s="81" t="s">
        <v>0</v>
      </c>
      <c r="D14" s="81"/>
      <c r="E14" s="81"/>
      <c r="F14" s="81"/>
      <c r="G14" s="81"/>
      <c r="H14" s="81"/>
      <c r="I14" s="81"/>
      <c r="J14" s="81"/>
      <c r="K14" s="81"/>
      <c r="L14" s="156"/>
      <c r="M14" s="372" t="s">
        <v>16</v>
      </c>
      <c r="N14" s="373"/>
      <c r="O14" s="373"/>
      <c r="P14" s="373"/>
      <c r="Q14" s="373"/>
      <c r="R14" s="373"/>
      <c r="S14" s="373"/>
      <c r="T14" s="373"/>
      <c r="U14" s="321"/>
      <c r="V14" s="322"/>
    </row>
    <row r="15" spans="2:23" ht="12" customHeight="1">
      <c r="B15" s="319"/>
      <c r="C15" s="28" t="s">
        <v>1</v>
      </c>
      <c r="D15" s="28"/>
      <c r="E15" s="308"/>
      <c r="F15" s="308"/>
      <c r="G15" s="28" t="s">
        <v>28</v>
      </c>
      <c r="H15" s="28"/>
      <c r="I15" s="28"/>
      <c r="J15" s="308"/>
      <c r="K15" s="308"/>
      <c r="L15" s="157"/>
      <c r="M15" s="328" t="s">
        <v>17</v>
      </c>
      <c r="N15" s="329"/>
      <c r="O15" s="329"/>
      <c r="P15" s="329"/>
      <c r="Q15" s="329"/>
      <c r="R15" s="329"/>
      <c r="S15" s="329"/>
      <c r="T15" s="329"/>
      <c r="U15" s="308"/>
      <c r="V15" s="309"/>
    </row>
    <row r="16" spans="2:23" s="2" customFormat="1" ht="12" customHeight="1">
      <c r="B16" s="319"/>
      <c r="C16" s="28" t="s">
        <v>12</v>
      </c>
      <c r="D16" s="28"/>
      <c r="E16" s="28"/>
      <c r="F16" s="28"/>
      <c r="G16" s="28"/>
      <c r="H16" s="28"/>
      <c r="I16" s="28"/>
      <c r="J16" s="323"/>
      <c r="K16" s="324"/>
      <c r="L16" s="157"/>
      <c r="M16" s="328" t="s">
        <v>18</v>
      </c>
      <c r="N16" s="329"/>
      <c r="O16" s="329"/>
      <c r="P16" s="329"/>
      <c r="Q16" s="329"/>
      <c r="R16" s="329"/>
      <c r="S16" s="329"/>
      <c r="T16" s="329"/>
      <c r="U16" s="308"/>
      <c r="V16" s="309"/>
    </row>
    <row r="17" spans="2:22" s="2" customFormat="1" ht="12" customHeight="1">
      <c r="B17" s="319"/>
      <c r="C17" s="147" t="s">
        <v>13</v>
      </c>
      <c r="D17" s="148"/>
      <c r="E17" s="148"/>
      <c r="F17" s="148"/>
      <c r="G17" s="327">
        <f>(E15+J15)*J16/12</f>
        <v>0</v>
      </c>
      <c r="H17" s="327"/>
      <c r="I17" s="28"/>
      <c r="J17" s="173"/>
      <c r="K17" s="174"/>
      <c r="L17" s="157"/>
      <c r="M17" s="332" t="str">
        <f>"Nb d'heures d'accueil réel majorées à "&amp;E19*100&amp;"% dans le mois :"</f>
        <v>Nb d'heures d'accueil réel majorées à 10% dans le mois :</v>
      </c>
      <c r="N17" s="333"/>
      <c r="O17" s="333"/>
      <c r="P17" s="333"/>
      <c r="Q17" s="333"/>
      <c r="R17" s="333"/>
      <c r="S17" s="333"/>
      <c r="T17" s="333"/>
      <c r="U17" s="308"/>
      <c r="V17" s="309"/>
    </row>
    <row r="18" spans="2:22" s="2" customFormat="1" ht="12" customHeight="1">
      <c r="B18" s="319"/>
      <c r="C18" s="147" t="s">
        <v>30</v>
      </c>
      <c r="D18" s="148"/>
      <c r="E18" s="148"/>
      <c r="F18" s="148"/>
      <c r="G18" s="310"/>
      <c r="H18" s="310"/>
      <c r="I18" s="31" t="s">
        <v>33</v>
      </c>
      <c r="J18" s="325">
        <f>IF($O$39="Non",G18*Taux!B17,G18*Taux!B18)</f>
        <v>0</v>
      </c>
      <c r="K18" s="326"/>
      <c r="L18" s="157"/>
      <c r="M18" s="332" t="str">
        <f>"Nb d'heures d'accueil réel majorées à "&amp;E20*100&amp;"% dans le mois :"</f>
        <v>Nb d'heures d'accueil réel majorées à 25% dans le mois :</v>
      </c>
      <c r="N18" s="333"/>
      <c r="O18" s="333"/>
      <c r="P18" s="333"/>
      <c r="Q18" s="333"/>
      <c r="R18" s="333"/>
      <c r="S18" s="333"/>
      <c r="T18" s="333"/>
      <c r="U18" s="308"/>
      <c r="V18" s="309"/>
    </row>
    <row r="19" spans="2:22" s="2" customFormat="1" ht="12" customHeight="1">
      <c r="B19" s="319"/>
      <c r="C19" s="119" t="s">
        <v>100</v>
      </c>
      <c r="D19" s="28"/>
      <c r="E19" s="121">
        <v>0.1</v>
      </c>
      <c r="F19" s="122" t="s">
        <v>123</v>
      </c>
      <c r="G19" s="325">
        <f>IF(E19&gt;0,G18*E19+G18,0)</f>
        <v>0</v>
      </c>
      <c r="H19" s="325"/>
      <c r="I19" s="31" t="s">
        <v>33</v>
      </c>
      <c r="J19" s="325">
        <f>IF($O$39="Non",G19*Taux!B17,G19*Taux!B18)</f>
        <v>0</v>
      </c>
      <c r="K19" s="326"/>
      <c r="L19" s="157"/>
      <c r="M19" s="332" t="str">
        <f>"Nb d'heures d'accueil réel majorées à "&amp;E21*100&amp;"% dans le mois :"</f>
        <v>Nb d'heures d'accueil réel majorées à 50% dans le mois :</v>
      </c>
      <c r="N19" s="333"/>
      <c r="O19" s="333"/>
      <c r="P19" s="333"/>
      <c r="Q19" s="333"/>
      <c r="R19" s="333"/>
      <c r="S19" s="333"/>
      <c r="T19" s="333"/>
      <c r="U19" s="308"/>
      <c r="V19" s="309"/>
    </row>
    <row r="20" spans="2:22" s="2" customFormat="1" ht="12" customHeight="1">
      <c r="B20" s="319"/>
      <c r="C20" s="119" t="s">
        <v>100</v>
      </c>
      <c r="D20" s="28"/>
      <c r="E20" s="121">
        <v>0.25</v>
      </c>
      <c r="F20" s="122" t="s">
        <v>123</v>
      </c>
      <c r="G20" s="325">
        <f>IF(E20&gt;0,G18*E20+G18,0)</f>
        <v>0</v>
      </c>
      <c r="H20" s="325"/>
      <c r="I20" s="31" t="s">
        <v>33</v>
      </c>
      <c r="J20" s="325">
        <f>IF($O$39="Non",G20*Taux!B17,G20*Taux!B18)</f>
        <v>0</v>
      </c>
      <c r="K20" s="326"/>
      <c r="L20" s="157"/>
      <c r="M20" s="328" t="s">
        <v>124</v>
      </c>
      <c r="N20" s="329"/>
      <c r="O20" s="329"/>
      <c r="P20" s="329"/>
      <c r="Q20" s="329"/>
      <c r="R20" s="329"/>
      <c r="S20" s="121"/>
      <c r="T20" s="124" t="s">
        <v>126</v>
      </c>
      <c r="U20" s="308"/>
      <c r="V20" s="309"/>
    </row>
    <row r="21" spans="2:22" s="2" customFormat="1" ht="12" customHeight="1">
      <c r="B21" s="320"/>
      <c r="C21" s="115" t="s">
        <v>100</v>
      </c>
      <c r="D21" s="116"/>
      <c r="E21" s="118">
        <v>0.5</v>
      </c>
      <c r="F21" s="117" t="s">
        <v>123</v>
      </c>
      <c r="G21" s="313">
        <f>IF(E21&gt;0,G18*E21+G18,0)</f>
        <v>0</v>
      </c>
      <c r="H21" s="313"/>
      <c r="I21" s="78" t="s">
        <v>33</v>
      </c>
      <c r="J21" s="313">
        <f>IF($O$39="Non",G21*Taux!B17,G21*Taux!B18)</f>
        <v>0</v>
      </c>
      <c r="K21" s="334"/>
      <c r="L21" s="158"/>
      <c r="M21" s="330" t="s">
        <v>125</v>
      </c>
      <c r="N21" s="331"/>
      <c r="O21" s="331"/>
      <c r="P21" s="331"/>
      <c r="Q21" s="331"/>
      <c r="R21" s="331"/>
      <c r="S21" s="118"/>
      <c r="T21" s="125" t="s">
        <v>126</v>
      </c>
      <c r="U21" s="335"/>
      <c r="V21" s="336"/>
    </row>
    <row r="22" spans="2:22" ht="6" customHeight="1">
      <c r="B22" s="97"/>
      <c r="V22" s="98"/>
    </row>
    <row r="23" spans="2:22" s="2" customFormat="1" ht="12" customHeight="1">
      <c r="B23" s="284" t="s">
        <v>52</v>
      </c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70"/>
      <c r="P23" s="167" t="s">
        <v>34</v>
      </c>
      <c r="Q23" s="167"/>
      <c r="R23" s="167" t="s">
        <v>35</v>
      </c>
      <c r="S23" s="167"/>
      <c r="T23" s="167" t="s">
        <v>36</v>
      </c>
      <c r="U23" s="167"/>
      <c r="V23" s="337"/>
    </row>
    <row r="24" spans="2:22" s="2" customFormat="1" ht="12" customHeight="1">
      <c r="B24" s="99"/>
      <c r="C24" s="190" t="s">
        <v>37</v>
      </c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1"/>
      <c r="P24" s="184">
        <f>G18</f>
        <v>0</v>
      </c>
      <c r="Q24" s="196"/>
      <c r="R24" s="338">
        <f>E15*J16/12</f>
        <v>0</v>
      </c>
      <c r="S24" s="339"/>
      <c r="T24" s="184">
        <f t="shared" ref="T24:T27" si="0">ROUND(P24*R24,2)</f>
        <v>0</v>
      </c>
      <c r="U24" s="185"/>
      <c r="V24" s="340"/>
    </row>
    <row r="25" spans="2:22" s="2" customFormat="1" ht="12" customHeight="1">
      <c r="B25" s="100"/>
      <c r="C25" s="192" t="s">
        <v>38</v>
      </c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3"/>
      <c r="P25" s="187">
        <f>G18</f>
        <v>0</v>
      </c>
      <c r="Q25" s="197"/>
      <c r="R25" s="279">
        <f>J15*J16/12</f>
        <v>0</v>
      </c>
      <c r="S25" s="280"/>
      <c r="T25" s="187">
        <f t="shared" si="0"/>
        <v>0</v>
      </c>
      <c r="U25" s="188"/>
      <c r="V25" s="281"/>
    </row>
    <row r="26" spans="2:22" s="2" customFormat="1" ht="12" customHeight="1">
      <c r="B26" s="100"/>
      <c r="C26" s="192" t="str">
        <f>"Heures d'accueil majorées à "&amp;E19*100&amp;"%"</f>
        <v>Heures d'accueil majorées à 10%</v>
      </c>
      <c r="D26" s="192"/>
      <c r="E26" s="192"/>
      <c r="F26" s="192"/>
      <c r="G26" s="38"/>
      <c r="H26" s="38"/>
      <c r="I26" s="38"/>
      <c r="J26" s="38"/>
      <c r="K26" s="38"/>
      <c r="L26" s="38"/>
      <c r="M26" s="38"/>
      <c r="N26" s="38"/>
      <c r="O26" s="120"/>
      <c r="P26" s="187">
        <f>G19-G18</f>
        <v>0</v>
      </c>
      <c r="Q26" s="197"/>
      <c r="R26" s="279">
        <f>U17</f>
        <v>0</v>
      </c>
      <c r="S26" s="280"/>
      <c r="T26" s="187">
        <f t="shared" si="0"/>
        <v>0</v>
      </c>
      <c r="U26" s="188"/>
      <c r="V26" s="281"/>
    </row>
    <row r="27" spans="2:22" s="2" customFormat="1" ht="12" customHeight="1">
      <c r="B27" s="100"/>
      <c r="C27" s="192" t="str">
        <f>"Heures d'accueil majorées à "&amp;E20*100&amp;"%"</f>
        <v>Heures d'accueil majorées à 25%</v>
      </c>
      <c r="D27" s="192"/>
      <c r="E27" s="192"/>
      <c r="F27" s="192"/>
      <c r="G27" s="38"/>
      <c r="H27" s="38"/>
      <c r="I27" s="38"/>
      <c r="J27" s="38"/>
      <c r="K27" s="38"/>
      <c r="L27" s="38"/>
      <c r="M27" s="38"/>
      <c r="N27" s="38"/>
      <c r="O27" s="120"/>
      <c r="P27" s="187">
        <f>G20-G18</f>
        <v>0</v>
      </c>
      <c r="Q27" s="197"/>
      <c r="R27" s="279">
        <f>U18</f>
        <v>0</v>
      </c>
      <c r="S27" s="280"/>
      <c r="T27" s="187">
        <f t="shared" si="0"/>
        <v>0</v>
      </c>
      <c r="U27" s="188"/>
      <c r="V27" s="281"/>
    </row>
    <row r="28" spans="2:22" s="2" customFormat="1" ht="12" customHeight="1">
      <c r="B28" s="100"/>
      <c r="C28" s="192" t="str">
        <f>"Heures d'accueil majorées à "&amp;E21*100&amp;"%"</f>
        <v>Heures d'accueil majorées à 50%</v>
      </c>
      <c r="D28" s="192"/>
      <c r="E28" s="192"/>
      <c r="F28" s="192"/>
      <c r="G28" s="38"/>
      <c r="H28" s="38"/>
      <c r="I28" s="38"/>
      <c r="J28" s="38"/>
      <c r="K28" s="38"/>
      <c r="L28" s="38"/>
      <c r="M28" s="38"/>
      <c r="N28" s="38"/>
      <c r="O28" s="120"/>
      <c r="P28" s="187">
        <f>G21-G18</f>
        <v>0</v>
      </c>
      <c r="Q28" s="197"/>
      <c r="R28" s="279">
        <f>U19</f>
        <v>0</v>
      </c>
      <c r="S28" s="280"/>
      <c r="T28" s="187">
        <f>ROUND(P28*R28,2)</f>
        <v>0</v>
      </c>
      <c r="U28" s="188"/>
      <c r="V28" s="281"/>
    </row>
    <row r="29" spans="2:22" s="2" customFormat="1" ht="12" customHeight="1">
      <c r="B29" s="100"/>
      <c r="C29" s="192" t="str">
        <f>"Heures complémentaires majorées ou non (taux prévu au contrat) à "&amp;S20*100&amp;"%"</f>
        <v>Heures complémentaires majorées ou non (taux prévu au contrat) à 0%</v>
      </c>
      <c r="D29" s="192"/>
      <c r="E29" s="192"/>
      <c r="F29" s="192"/>
      <c r="G29" s="192"/>
      <c r="H29" s="192"/>
      <c r="I29" s="192"/>
      <c r="J29" s="192"/>
      <c r="K29" s="123"/>
      <c r="L29" s="38"/>
      <c r="M29" s="38"/>
      <c r="N29" s="38"/>
      <c r="O29" s="120"/>
      <c r="P29" s="187">
        <f>IF(S20&gt;0,G18*S20+G18,G18)</f>
        <v>0</v>
      </c>
      <c r="Q29" s="197"/>
      <c r="R29" s="279">
        <f>U20</f>
        <v>0</v>
      </c>
      <c r="S29" s="280"/>
      <c r="T29" s="187">
        <f>ROUND(P29*R29,2)</f>
        <v>0</v>
      </c>
      <c r="U29" s="188"/>
      <c r="V29" s="281"/>
    </row>
    <row r="30" spans="2:22" s="2" customFormat="1" ht="12" customHeight="1">
      <c r="B30" s="100"/>
      <c r="C30" s="192" t="str">
        <f>"Heures supplémentaires majorées ou non (taux prévu au contrat) à "&amp;S21*100&amp;"%"</f>
        <v>Heures supplémentaires majorées ou non (taux prévu au contrat) à 0%</v>
      </c>
      <c r="D30" s="192"/>
      <c r="E30" s="192"/>
      <c r="F30" s="192"/>
      <c r="G30" s="192"/>
      <c r="H30" s="192"/>
      <c r="I30" s="192"/>
      <c r="J30" s="192"/>
      <c r="K30" s="123"/>
      <c r="L30" s="38"/>
      <c r="M30" s="38"/>
      <c r="N30" s="38"/>
      <c r="O30" s="120"/>
      <c r="P30" s="187">
        <f>IF(S21&gt;0,G18*S21+G18,G18)</f>
        <v>0</v>
      </c>
      <c r="Q30" s="197"/>
      <c r="R30" s="279">
        <f>U21</f>
        <v>0</v>
      </c>
      <c r="S30" s="280"/>
      <c r="T30" s="187">
        <f>ROUND(P30*R30,2)</f>
        <v>0</v>
      </c>
      <c r="U30" s="188"/>
      <c r="V30" s="281"/>
    </row>
    <row r="31" spans="2:22" s="2" customFormat="1" ht="12" customHeight="1">
      <c r="B31" s="100"/>
      <c r="C31" s="192" t="s">
        <v>87</v>
      </c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285"/>
      <c r="O31" s="286"/>
      <c r="P31" s="287"/>
      <c r="Q31" s="288"/>
      <c r="R31" s="289"/>
      <c r="S31" s="290"/>
      <c r="T31" s="187">
        <f>-(ROUND(P31*R31,2))</f>
        <v>0</v>
      </c>
      <c r="U31" s="188"/>
      <c r="V31" s="281"/>
    </row>
    <row r="32" spans="2:22" s="2" customFormat="1" ht="12" customHeight="1">
      <c r="B32" s="100"/>
      <c r="C32" s="192" t="s">
        <v>41</v>
      </c>
      <c r="D32" s="192"/>
      <c r="E32" s="192"/>
      <c r="F32" s="192"/>
      <c r="G32" s="285"/>
      <c r="H32" s="285"/>
      <c r="I32" s="42" t="s">
        <v>47</v>
      </c>
      <c r="J32" s="285"/>
      <c r="K32" s="285"/>
      <c r="L32" s="204" t="s">
        <v>48</v>
      </c>
      <c r="M32" s="204"/>
      <c r="N32" s="204"/>
      <c r="O32" s="205"/>
      <c r="P32" s="287"/>
      <c r="Q32" s="288"/>
      <c r="R32" s="289"/>
      <c r="S32" s="290"/>
      <c r="T32" s="187">
        <f>-(ROUND(P32*R32,2))</f>
        <v>0</v>
      </c>
      <c r="U32" s="188"/>
      <c r="V32" s="281"/>
    </row>
    <row r="33" spans="2:23" s="2" customFormat="1" ht="12" customHeight="1">
      <c r="B33" s="100"/>
      <c r="C33" s="192" t="s">
        <v>44</v>
      </c>
      <c r="D33" s="192"/>
      <c r="E33" s="192"/>
      <c r="F33" s="192"/>
      <c r="G33" s="192"/>
      <c r="H33" s="192"/>
      <c r="I33" s="291">
        <f>U15</f>
        <v>0</v>
      </c>
      <c r="J33" s="292"/>
      <c r="K33" s="42" t="s">
        <v>49</v>
      </c>
      <c r="L33" s="203"/>
      <c r="M33" s="203"/>
      <c r="N33" s="203"/>
      <c r="O33" s="197"/>
      <c r="P33" s="293"/>
      <c r="Q33" s="288"/>
      <c r="R33" s="279">
        <f>I33</f>
        <v>0</v>
      </c>
      <c r="S33" s="280"/>
      <c r="T33" s="187">
        <f>ROUND(R33*P33,2)</f>
        <v>0</v>
      </c>
      <c r="U33" s="188"/>
      <c r="V33" s="281"/>
    </row>
    <row r="34" spans="2:23" s="2" customFormat="1" ht="12" customHeight="1">
      <c r="B34" s="101"/>
      <c r="C34" s="192" t="s">
        <v>45</v>
      </c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3"/>
      <c r="P34" s="341"/>
      <c r="Q34" s="342"/>
      <c r="R34" s="342"/>
      <c r="S34" s="343"/>
      <c r="T34" s="187">
        <f>P34</f>
        <v>0</v>
      </c>
      <c r="U34" s="188"/>
      <c r="V34" s="281"/>
    </row>
    <row r="35" spans="2:23" s="2" customFormat="1" ht="12" customHeight="1">
      <c r="B35" s="102"/>
      <c r="C35" s="213" t="s">
        <v>46</v>
      </c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4"/>
      <c r="P35" s="344"/>
      <c r="Q35" s="345"/>
      <c r="R35" s="345"/>
      <c r="S35" s="346"/>
      <c r="T35" s="220">
        <f>P35</f>
        <v>0</v>
      </c>
      <c r="U35" s="221"/>
      <c r="V35" s="347"/>
    </row>
    <row r="36" spans="2:23" s="2" customFormat="1" ht="12" customHeight="1">
      <c r="B36" s="103"/>
      <c r="C36" s="215" t="s">
        <v>50</v>
      </c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6"/>
      <c r="T36" s="219">
        <f>SUM(T24:V35)</f>
        <v>0</v>
      </c>
      <c r="U36" s="169"/>
      <c r="V36" s="348"/>
    </row>
    <row r="37" spans="2:23" s="2" customFormat="1" ht="12" customHeight="1">
      <c r="B37" s="104"/>
      <c r="C37" s="217" t="s">
        <v>51</v>
      </c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8"/>
      <c r="T37" s="219">
        <f>ROUND(T36-T52,2)</f>
        <v>0</v>
      </c>
      <c r="U37" s="169"/>
      <c r="V37" s="348"/>
    </row>
    <row r="38" spans="2:23" s="2" customFormat="1" ht="6" customHeight="1">
      <c r="B38" s="105"/>
      <c r="V38" s="106"/>
    </row>
    <row r="39" spans="2:23" s="2" customFormat="1" ht="12" customHeight="1">
      <c r="B39" s="284" t="s">
        <v>52</v>
      </c>
      <c r="C39" s="169"/>
      <c r="D39" s="169"/>
      <c r="E39" s="169"/>
      <c r="F39" s="169"/>
      <c r="G39" s="169"/>
      <c r="H39" s="169"/>
      <c r="I39" s="169" t="s">
        <v>96</v>
      </c>
      <c r="J39" s="169"/>
      <c r="K39" s="169"/>
      <c r="L39" s="169"/>
      <c r="M39" s="169"/>
      <c r="N39" s="169"/>
      <c r="O39" s="83" t="s">
        <v>95</v>
      </c>
      <c r="P39" s="167" t="s">
        <v>35</v>
      </c>
      <c r="Q39" s="167"/>
      <c r="R39" s="167" t="s">
        <v>53</v>
      </c>
      <c r="S39" s="167"/>
      <c r="T39" s="167" t="s">
        <v>36</v>
      </c>
      <c r="U39" s="167"/>
      <c r="V39" s="337"/>
    </row>
    <row r="40" spans="2:23" s="2" customFormat="1" ht="12" customHeight="1">
      <c r="B40" s="100"/>
      <c r="C40" s="223" t="s">
        <v>55</v>
      </c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4"/>
      <c r="P40" s="188">
        <f>IF('BS Simplifié 2024-11'!T36&lt;Taux!B2,'BS Simplifié 2024-11'!T36,Taux!B2)</f>
        <v>0</v>
      </c>
      <c r="Q40" s="189"/>
      <c r="R40" s="282">
        <v>6.9000000000000006E-2</v>
      </c>
      <c r="S40" s="283"/>
      <c r="T40" s="187">
        <f t="shared" ref="T40:T49" si="1">ROUND(P40*R40,2)</f>
        <v>0</v>
      </c>
      <c r="U40" s="188"/>
      <c r="V40" s="281"/>
    </row>
    <row r="41" spans="2:23" s="2" customFormat="1" ht="12" customHeight="1">
      <c r="B41" s="100"/>
      <c r="C41" s="223" t="s">
        <v>56</v>
      </c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4"/>
      <c r="P41" s="188">
        <f>T36</f>
        <v>0</v>
      </c>
      <c r="Q41" s="189"/>
      <c r="R41" s="282">
        <v>4.0000000000000001E-3</v>
      </c>
      <c r="S41" s="283"/>
      <c r="T41" s="187">
        <f t="shared" si="1"/>
        <v>0</v>
      </c>
      <c r="U41" s="188"/>
      <c r="V41" s="281"/>
      <c r="W41" s="38"/>
    </row>
    <row r="42" spans="2:23" s="2" customFormat="1" ht="12" customHeight="1">
      <c r="B42" s="100"/>
      <c r="C42" s="223" t="s">
        <v>97</v>
      </c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4"/>
      <c r="P42" s="188">
        <f>T36</f>
        <v>0</v>
      </c>
      <c r="Q42" s="189"/>
      <c r="R42" s="282">
        <f>IF(O39="Oui",1.3%,0)</f>
        <v>0</v>
      </c>
      <c r="S42" s="283"/>
      <c r="T42" s="187">
        <f>ROUND(P42*R42,2)</f>
        <v>0</v>
      </c>
      <c r="U42" s="188"/>
      <c r="V42" s="281"/>
      <c r="W42" s="38"/>
    </row>
    <row r="43" spans="2:23" s="2" customFormat="1" ht="12" customHeight="1">
      <c r="B43" s="100"/>
      <c r="C43" s="223" t="s">
        <v>116</v>
      </c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4"/>
      <c r="P43" s="188">
        <f>IF('BS Simplifié 2024-11'!T36&lt;=Taux!B2,'BS Simplifié 2024-11'!T36,Taux!B2)</f>
        <v>0</v>
      </c>
      <c r="Q43" s="189"/>
      <c r="R43" s="282">
        <v>3.15E-2</v>
      </c>
      <c r="S43" s="283"/>
      <c r="T43" s="187">
        <f t="shared" si="1"/>
        <v>0</v>
      </c>
      <c r="U43" s="188"/>
      <c r="V43" s="281"/>
    </row>
    <row r="44" spans="2:23" s="2" customFormat="1" ht="12" customHeight="1">
      <c r="B44" s="100"/>
      <c r="C44" s="223" t="s">
        <v>117</v>
      </c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4"/>
      <c r="P44" s="188">
        <f>IF('BS Simplifié 2024-11'!T36&gt;Taux!B2,IF('BS Simplifié 2024-11'!T36&lt;=Taux!B16,('BS Simplifié 2024-11'!T36-Taux!B2),(Taux!B16-Taux!B2)),0)</f>
        <v>0</v>
      </c>
      <c r="Q44" s="189"/>
      <c r="R44" s="282">
        <v>8.6400000000000005E-2</v>
      </c>
      <c r="S44" s="283"/>
      <c r="T44" s="187">
        <f t="shared" ref="T44" si="2">ROUND(P44*R44,2)</f>
        <v>0</v>
      </c>
      <c r="U44" s="188"/>
      <c r="V44" s="281"/>
    </row>
    <row r="45" spans="2:23" s="2" customFormat="1" ht="12" customHeight="1">
      <c r="B45" s="100"/>
      <c r="C45" s="223" t="s">
        <v>58</v>
      </c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4"/>
      <c r="P45" s="188">
        <f>T36</f>
        <v>0</v>
      </c>
      <c r="Q45" s="189"/>
      <c r="R45" s="282">
        <v>1.04E-2</v>
      </c>
      <c r="S45" s="283"/>
      <c r="T45" s="187">
        <f t="shared" si="1"/>
        <v>0</v>
      </c>
      <c r="U45" s="188"/>
      <c r="V45" s="281"/>
    </row>
    <row r="46" spans="2:23" s="2" customFormat="1" ht="12" customHeight="1">
      <c r="B46" s="100"/>
      <c r="C46" s="223" t="s">
        <v>118</v>
      </c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4"/>
      <c r="P46" s="188">
        <f>IF('BS Simplifié 2024-11'!T36&lt;=Taux!B2,'BS Simplifié 2024-11'!T36,Taux!B2)</f>
        <v>0</v>
      </c>
      <c r="Q46" s="189"/>
      <c r="R46" s="282">
        <v>8.6E-3</v>
      </c>
      <c r="S46" s="283"/>
      <c r="T46" s="187">
        <f t="shared" si="1"/>
        <v>0</v>
      </c>
      <c r="U46" s="188"/>
      <c r="V46" s="281"/>
    </row>
    <row r="47" spans="2:23" s="2" customFormat="1" ht="12" customHeight="1">
      <c r="B47" s="100"/>
      <c r="C47" s="223" t="s">
        <v>119</v>
      </c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4"/>
      <c r="P47" s="188">
        <f>IF('BS Simplifié 2024-11'!T36&gt;Taux!B2,IF('BS Simplifié 2024-11'!T36&lt;=Taux!B16,('BS Simplifié 2024-11'!T36-Taux!B2),(Taux!B16-Taux!B2)),0)</f>
        <v>0</v>
      </c>
      <c r="Q47" s="189"/>
      <c r="R47" s="282">
        <v>1.0800000000000001E-2</v>
      </c>
      <c r="S47" s="283"/>
      <c r="T47" s="187">
        <f>ROUND(P47*R47,2)</f>
        <v>0</v>
      </c>
      <c r="U47" s="188"/>
      <c r="V47" s="281"/>
    </row>
    <row r="48" spans="2:23" s="2" customFormat="1" ht="12" customHeight="1">
      <c r="B48" s="100"/>
      <c r="C48" s="223" t="s">
        <v>114</v>
      </c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4"/>
      <c r="P48" s="188">
        <f>IF('BS Simplifié 2024-11'!T36&gt;Taux!B2,'BS Simplifié 2024-11'!T36,0)</f>
        <v>0</v>
      </c>
      <c r="Q48" s="189"/>
      <c r="R48" s="282">
        <v>1.4E-3</v>
      </c>
      <c r="S48" s="283"/>
      <c r="T48" s="187">
        <f>ROUND(P48*R48,2)</f>
        <v>0</v>
      </c>
      <c r="U48" s="188"/>
      <c r="V48" s="281"/>
    </row>
    <row r="49" spans="2:22" s="2" customFormat="1" ht="12" customHeight="1">
      <c r="B49" s="101"/>
      <c r="C49" s="223" t="s">
        <v>61</v>
      </c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4"/>
      <c r="P49" s="188">
        <f>T36-(0.0175*T36)</f>
        <v>0</v>
      </c>
      <c r="Q49" s="189"/>
      <c r="R49" s="282">
        <v>6.8000000000000005E-2</v>
      </c>
      <c r="S49" s="283"/>
      <c r="T49" s="188">
        <f t="shared" si="1"/>
        <v>0</v>
      </c>
      <c r="U49" s="188"/>
      <c r="V49" s="281"/>
    </row>
    <row r="50" spans="2:22" s="2" customFormat="1" ht="12" customHeight="1">
      <c r="B50" s="100"/>
      <c r="C50" s="223" t="s">
        <v>62</v>
      </c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4"/>
      <c r="P50" s="188">
        <f>T36-(0.0175*T36)</f>
        <v>0</v>
      </c>
      <c r="Q50" s="189"/>
      <c r="R50" s="282">
        <v>2.9000000000000001E-2</v>
      </c>
      <c r="S50" s="283"/>
      <c r="T50" s="187">
        <f>ROUND(P50*R50,2)</f>
        <v>0</v>
      </c>
      <c r="U50" s="188"/>
      <c r="V50" s="281"/>
    </row>
    <row r="51" spans="2:22" s="2" customFormat="1" ht="12" customHeight="1">
      <c r="B51" s="101"/>
      <c r="C51" s="223" t="s">
        <v>60</v>
      </c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4"/>
      <c r="P51" s="188">
        <f>T25+T26+T27+T28+T29+T30</f>
        <v>0</v>
      </c>
      <c r="Q51" s="189"/>
      <c r="R51" s="282">
        <v>-0.11310000000000001</v>
      </c>
      <c r="S51" s="283"/>
      <c r="T51" s="188">
        <f>ROUND(P51*R51,2)</f>
        <v>0</v>
      </c>
      <c r="U51" s="188"/>
      <c r="V51" s="281"/>
    </row>
    <row r="52" spans="2:22" s="2" customFormat="1" ht="12" customHeight="1">
      <c r="B52" s="103"/>
      <c r="C52" s="215" t="s">
        <v>54</v>
      </c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6"/>
      <c r="T52" s="219">
        <f>SUM(T40:V51)</f>
        <v>0</v>
      </c>
      <c r="U52" s="169"/>
      <c r="V52" s="348"/>
    </row>
    <row r="53" spans="2:22" s="2" customFormat="1" ht="6" customHeight="1">
      <c r="B53" s="105"/>
      <c r="V53" s="106"/>
    </row>
    <row r="54" spans="2:22" s="2" customFormat="1" ht="12" customHeight="1">
      <c r="B54" s="284" t="s">
        <v>63</v>
      </c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70"/>
      <c r="P54" s="167" t="s">
        <v>35</v>
      </c>
      <c r="Q54" s="167"/>
      <c r="R54" s="167" t="s">
        <v>65</v>
      </c>
      <c r="S54" s="167"/>
      <c r="T54" s="167" t="s">
        <v>36</v>
      </c>
      <c r="U54" s="167"/>
      <c r="V54" s="337"/>
    </row>
    <row r="55" spans="2:22" s="2" customFormat="1" ht="12" customHeight="1">
      <c r="B55" s="107"/>
      <c r="C55" s="223" t="s">
        <v>137</v>
      </c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4"/>
      <c r="P55" s="293"/>
      <c r="Q55" s="349"/>
      <c r="R55" s="350"/>
      <c r="S55" s="351"/>
      <c r="T55" s="187">
        <f t="shared" ref="T55:T63" si="3">P55*R55</f>
        <v>0</v>
      </c>
      <c r="U55" s="188"/>
      <c r="V55" s="281"/>
    </row>
    <row r="56" spans="2:22" s="2" customFormat="1" ht="12" customHeight="1">
      <c r="B56" s="107"/>
      <c r="C56" s="223" t="s">
        <v>138</v>
      </c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4"/>
      <c r="P56" s="293"/>
      <c r="Q56" s="349"/>
      <c r="R56" s="289"/>
      <c r="S56" s="290"/>
      <c r="T56" s="187">
        <f t="shared" si="3"/>
        <v>0</v>
      </c>
      <c r="U56" s="188"/>
      <c r="V56" s="281"/>
    </row>
    <row r="57" spans="2:22" s="2" customFormat="1" ht="12" customHeight="1">
      <c r="B57" s="100"/>
      <c r="C57" s="223" t="s">
        <v>136</v>
      </c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23"/>
      <c r="O57" s="224"/>
      <c r="P57" s="352">
        <f>Taux!B13</f>
        <v>3.8</v>
      </c>
      <c r="Q57" s="353"/>
      <c r="R57" s="289"/>
      <c r="S57" s="290"/>
      <c r="T57" s="187">
        <f t="shared" si="3"/>
        <v>0</v>
      </c>
      <c r="U57" s="188"/>
      <c r="V57" s="281"/>
    </row>
    <row r="58" spans="2:22" s="2" customFormat="1" ht="12" customHeight="1">
      <c r="B58" s="107"/>
      <c r="C58" s="223" t="s">
        <v>102</v>
      </c>
      <c r="D58" s="223"/>
      <c r="E58" s="223"/>
      <c r="F58" s="223"/>
      <c r="G58" s="223"/>
      <c r="H58" s="223"/>
      <c r="I58" s="223"/>
      <c r="J58" s="223"/>
      <c r="K58" s="223"/>
      <c r="L58" s="223"/>
      <c r="M58" s="223"/>
      <c r="N58" s="223"/>
      <c r="O58" s="224"/>
      <c r="P58" s="352">
        <f>Taux!B12/9*0.9</f>
        <v>0.42199999999999999</v>
      </c>
      <c r="Q58" s="353"/>
      <c r="R58" s="289"/>
      <c r="S58" s="290"/>
      <c r="T58" s="187">
        <f t="shared" si="3"/>
        <v>0</v>
      </c>
      <c r="U58" s="188"/>
      <c r="V58" s="281"/>
    </row>
    <row r="59" spans="2:22" s="2" customFormat="1" ht="12" customHeight="1">
      <c r="B59" s="100"/>
      <c r="C59" s="223" t="s">
        <v>108</v>
      </c>
      <c r="D59" s="223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4"/>
      <c r="P59" s="293">
        <v>0</v>
      </c>
      <c r="Q59" s="349"/>
      <c r="R59" s="289">
        <v>0</v>
      </c>
      <c r="S59" s="290"/>
      <c r="T59" s="187">
        <f t="shared" si="3"/>
        <v>0</v>
      </c>
      <c r="U59" s="188"/>
      <c r="V59" s="281"/>
    </row>
    <row r="60" spans="2:22" s="2" customFormat="1" ht="12" customHeight="1">
      <c r="B60" s="100"/>
      <c r="C60" s="223" t="s">
        <v>109</v>
      </c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23"/>
      <c r="O60" s="224"/>
      <c r="P60" s="293">
        <v>0</v>
      </c>
      <c r="Q60" s="349"/>
      <c r="R60" s="289">
        <v>0</v>
      </c>
      <c r="S60" s="290"/>
      <c r="T60" s="187">
        <f t="shared" si="3"/>
        <v>0</v>
      </c>
      <c r="U60" s="188"/>
      <c r="V60" s="281"/>
    </row>
    <row r="61" spans="2:22" s="2" customFormat="1" ht="12" customHeight="1">
      <c r="B61" s="100"/>
      <c r="C61" s="223" t="s">
        <v>110</v>
      </c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4"/>
      <c r="P61" s="293">
        <v>0</v>
      </c>
      <c r="Q61" s="349"/>
      <c r="R61" s="289">
        <v>0</v>
      </c>
      <c r="S61" s="290"/>
      <c r="T61" s="187">
        <f t="shared" si="3"/>
        <v>0</v>
      </c>
      <c r="U61" s="188"/>
      <c r="V61" s="281"/>
    </row>
    <row r="62" spans="2:22" s="2" customFormat="1" ht="12" customHeight="1">
      <c r="B62" s="100"/>
      <c r="C62" s="223" t="s">
        <v>111</v>
      </c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4"/>
      <c r="P62" s="293">
        <v>0</v>
      </c>
      <c r="Q62" s="349"/>
      <c r="R62" s="289">
        <v>0</v>
      </c>
      <c r="S62" s="290"/>
      <c r="T62" s="187">
        <f t="shared" si="3"/>
        <v>0</v>
      </c>
      <c r="U62" s="188"/>
      <c r="V62" s="281"/>
    </row>
    <row r="63" spans="2:22" s="2" customFormat="1" ht="12" customHeight="1">
      <c r="B63" s="100"/>
      <c r="C63" s="223" t="s">
        <v>72</v>
      </c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4"/>
      <c r="P63" s="293">
        <v>0</v>
      </c>
      <c r="Q63" s="349"/>
      <c r="R63" s="289">
        <v>0</v>
      </c>
      <c r="S63" s="290"/>
      <c r="T63" s="187">
        <f t="shared" si="3"/>
        <v>0</v>
      </c>
      <c r="U63" s="188"/>
      <c r="V63" s="281"/>
    </row>
    <row r="64" spans="2:22" s="2" customFormat="1" ht="12" customHeight="1">
      <c r="B64" s="100"/>
      <c r="C64" s="223" t="s">
        <v>112</v>
      </c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4"/>
      <c r="P64" s="293">
        <v>0</v>
      </c>
      <c r="Q64" s="287"/>
      <c r="R64" s="287"/>
      <c r="S64" s="288"/>
      <c r="T64" s="187">
        <f>P64</f>
        <v>0</v>
      </c>
      <c r="U64" s="188"/>
      <c r="V64" s="281"/>
    </row>
    <row r="65" spans="2:23" s="2" customFormat="1" ht="12" customHeight="1">
      <c r="B65" s="108"/>
      <c r="C65" s="249" t="s">
        <v>75</v>
      </c>
      <c r="D65" s="249"/>
      <c r="E65" s="249"/>
      <c r="F65" s="249"/>
      <c r="G65" s="249"/>
      <c r="H65" s="249"/>
      <c r="I65" s="249"/>
      <c r="J65" s="249"/>
      <c r="K65" s="249"/>
      <c r="L65" s="249"/>
      <c r="M65" s="249"/>
      <c r="N65" s="249"/>
      <c r="O65" s="250"/>
      <c r="P65" s="293">
        <v>0</v>
      </c>
      <c r="Q65" s="287"/>
      <c r="R65" s="287"/>
      <c r="S65" s="288"/>
      <c r="T65" s="188">
        <f>P65</f>
        <v>0</v>
      </c>
      <c r="U65" s="188"/>
      <c r="V65" s="281"/>
    </row>
    <row r="66" spans="2:23" s="2" customFormat="1" ht="11" customHeight="1">
      <c r="B66" s="103"/>
      <c r="C66" s="215" t="s">
        <v>67</v>
      </c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  <c r="S66" s="216"/>
      <c r="T66" s="219">
        <f>SUM(T55:V65)</f>
        <v>0</v>
      </c>
      <c r="U66" s="169"/>
      <c r="V66" s="348"/>
    </row>
    <row r="67" spans="2:23" s="2" customFormat="1" ht="6" customHeight="1">
      <c r="B67" s="105"/>
      <c r="V67" s="106"/>
    </row>
    <row r="68" spans="2:23" s="2" customFormat="1" ht="11.5" customHeight="1">
      <c r="B68" s="355" t="s">
        <v>98</v>
      </c>
      <c r="C68" s="244"/>
      <c r="D68" s="244"/>
      <c r="E68" s="244"/>
      <c r="F68" s="244"/>
      <c r="G68" s="244"/>
      <c r="H68" s="244"/>
      <c r="I68" s="244"/>
      <c r="J68" s="244"/>
      <c r="K68" s="244"/>
      <c r="L68" s="244"/>
      <c r="M68" s="244"/>
      <c r="N68" s="244"/>
      <c r="O68" s="244"/>
      <c r="P68" s="244"/>
      <c r="Q68" s="244"/>
      <c r="R68" s="244"/>
      <c r="S68" s="245"/>
      <c r="T68" s="246">
        <f>T37+T66-F74</f>
        <v>0</v>
      </c>
      <c r="U68" s="247"/>
      <c r="V68" s="356"/>
    </row>
    <row r="69" spans="2:23" s="2" customFormat="1" ht="6" customHeight="1">
      <c r="B69" s="105"/>
      <c r="V69" s="106"/>
    </row>
    <row r="70" spans="2:23" s="2" customFormat="1" ht="11">
      <c r="B70" s="354" t="s">
        <v>68</v>
      </c>
      <c r="C70" s="242"/>
      <c r="D70" s="242"/>
      <c r="E70" s="242"/>
      <c r="F70" s="276">
        <f>T37</f>
        <v>0</v>
      </c>
      <c r="G70" s="276"/>
      <c r="I70" s="33" t="s">
        <v>76</v>
      </c>
      <c r="J70" s="15"/>
      <c r="K70" s="271"/>
      <c r="L70" s="271"/>
      <c r="M70" s="271"/>
      <c r="N70" s="271"/>
      <c r="O70" s="15"/>
      <c r="P70" s="33" t="s">
        <v>78</v>
      </c>
      <c r="Q70" s="15"/>
      <c r="R70" s="15"/>
      <c r="S70" s="357" t="s">
        <v>79</v>
      </c>
      <c r="T70" s="357"/>
      <c r="U70" s="357"/>
      <c r="V70" s="109"/>
      <c r="W70" s="2" t="s">
        <v>79</v>
      </c>
    </row>
    <row r="71" spans="2:23" s="2" customFormat="1" ht="11">
      <c r="B71" s="354" t="s">
        <v>69</v>
      </c>
      <c r="C71" s="242"/>
      <c r="D71" s="242"/>
      <c r="E71" s="242"/>
      <c r="F71" s="276">
        <f>T50</f>
        <v>0</v>
      </c>
      <c r="G71" s="276"/>
      <c r="I71" s="371"/>
      <c r="J71" s="303"/>
      <c r="K71" s="303"/>
      <c r="L71" s="303"/>
      <c r="M71" s="303"/>
      <c r="N71" s="303"/>
      <c r="P71" s="9"/>
      <c r="V71" s="106"/>
      <c r="W71" s="2" t="s">
        <v>80</v>
      </c>
    </row>
    <row r="72" spans="2:23" s="2" customFormat="1" ht="11">
      <c r="B72" s="370" t="s">
        <v>70</v>
      </c>
      <c r="C72" s="240"/>
      <c r="D72" s="240"/>
      <c r="E72" s="241"/>
      <c r="F72" s="361">
        <f>F70+F71</f>
        <v>0</v>
      </c>
      <c r="G72" s="361"/>
      <c r="I72" s="9"/>
      <c r="P72" s="9" t="s">
        <v>82</v>
      </c>
      <c r="V72" s="106"/>
      <c r="W72" s="2" t="s">
        <v>81</v>
      </c>
    </row>
    <row r="73" spans="2:23" s="2" customFormat="1" ht="11">
      <c r="B73" s="354" t="s">
        <v>88</v>
      </c>
      <c r="C73" s="242"/>
      <c r="D73" s="242"/>
      <c r="E73" s="242"/>
      <c r="F73" s="360"/>
      <c r="G73" s="360"/>
      <c r="I73" s="9" t="s">
        <v>77</v>
      </c>
      <c r="J73" s="362"/>
      <c r="K73" s="362"/>
      <c r="L73" s="362"/>
      <c r="M73" s="362"/>
      <c r="P73" s="9"/>
      <c r="V73" s="106"/>
    </row>
    <row r="74" spans="2:23" s="2" customFormat="1" ht="11">
      <c r="B74" s="354" t="s">
        <v>71</v>
      </c>
      <c r="C74" s="242"/>
      <c r="D74" s="242"/>
      <c r="E74" s="242"/>
      <c r="F74" s="361">
        <f>F72*F73</f>
        <v>0</v>
      </c>
      <c r="G74" s="361"/>
      <c r="I74" s="14"/>
      <c r="J74" s="4"/>
      <c r="K74" s="4"/>
      <c r="L74" s="4"/>
      <c r="M74" s="4"/>
      <c r="N74" s="4"/>
      <c r="O74" s="4"/>
      <c r="P74" s="14"/>
      <c r="Q74" s="4"/>
      <c r="R74" s="4"/>
      <c r="S74" s="4"/>
      <c r="T74" s="4"/>
      <c r="U74" s="4"/>
      <c r="V74" s="94"/>
    </row>
    <row r="75" spans="2:23" s="2" customFormat="1" ht="6" customHeight="1">
      <c r="B75" s="105"/>
      <c r="V75" s="106"/>
    </row>
    <row r="76" spans="2:23" s="2" customFormat="1" ht="11">
      <c r="B76" s="110" t="s">
        <v>86</v>
      </c>
      <c r="C76" s="15"/>
      <c r="D76" s="15"/>
      <c r="E76" s="15"/>
      <c r="F76" s="15"/>
      <c r="G76" s="363"/>
      <c r="H76" s="363"/>
      <c r="I76" s="34" t="s">
        <v>47</v>
      </c>
      <c r="J76" s="363"/>
      <c r="K76" s="363"/>
      <c r="L76" s="265">
        <v>2024</v>
      </c>
      <c r="M76" s="266"/>
      <c r="O76" s="256" t="s">
        <v>140</v>
      </c>
      <c r="P76" s="257"/>
      <c r="Q76" s="257"/>
      <c r="R76" s="257"/>
      <c r="S76" s="257"/>
      <c r="T76" s="257"/>
      <c r="U76" s="257"/>
      <c r="V76" s="364"/>
    </row>
    <row r="77" spans="2:23" s="2" customFormat="1" ht="4.75" customHeight="1">
      <c r="B77" s="105"/>
      <c r="G77" s="3"/>
      <c r="H77" s="3"/>
      <c r="I77" s="3"/>
      <c r="L77" s="57"/>
      <c r="M77" s="58"/>
      <c r="O77" s="259"/>
      <c r="P77" s="260"/>
      <c r="Q77" s="260"/>
      <c r="R77" s="260"/>
      <c r="S77" s="260"/>
      <c r="T77" s="260"/>
      <c r="U77" s="260"/>
      <c r="V77" s="365"/>
    </row>
    <row r="78" spans="2:23" s="2" customFormat="1" ht="11">
      <c r="B78" s="105" t="s">
        <v>83</v>
      </c>
      <c r="G78" s="369"/>
      <c r="H78" s="369"/>
      <c r="I78" s="3" t="s">
        <v>47</v>
      </c>
      <c r="J78" s="369"/>
      <c r="K78" s="369"/>
      <c r="L78" s="267">
        <v>2024</v>
      </c>
      <c r="M78" s="268"/>
      <c r="O78" s="259"/>
      <c r="P78" s="260"/>
      <c r="Q78" s="260"/>
      <c r="R78" s="260"/>
      <c r="S78" s="260"/>
      <c r="T78" s="260"/>
      <c r="U78" s="260"/>
      <c r="V78" s="365"/>
    </row>
    <row r="79" spans="2:23" s="2" customFormat="1" ht="6.25" customHeight="1">
      <c r="B79" s="105"/>
      <c r="M79" s="10"/>
      <c r="O79" s="259"/>
      <c r="P79" s="260"/>
      <c r="Q79" s="260"/>
      <c r="R79" s="260"/>
      <c r="S79" s="260"/>
      <c r="T79" s="260"/>
      <c r="U79" s="260"/>
      <c r="V79" s="365"/>
    </row>
    <row r="80" spans="2:23" s="2" customFormat="1" ht="12" thickBot="1">
      <c r="B80" s="111" t="s">
        <v>84</v>
      </c>
      <c r="C80" s="112"/>
      <c r="D80" s="112"/>
      <c r="E80" s="112"/>
      <c r="F80" s="358"/>
      <c r="G80" s="358"/>
      <c r="H80" s="113" t="s">
        <v>85</v>
      </c>
      <c r="I80" s="358"/>
      <c r="J80" s="358"/>
      <c r="K80" s="359">
        <v>2024</v>
      </c>
      <c r="L80" s="359"/>
      <c r="M80" s="114"/>
      <c r="N80" s="112"/>
      <c r="O80" s="366"/>
      <c r="P80" s="367"/>
      <c r="Q80" s="367"/>
      <c r="R80" s="367"/>
      <c r="S80" s="367"/>
      <c r="T80" s="367"/>
      <c r="U80" s="367"/>
      <c r="V80" s="368"/>
    </row>
    <row r="81" spans="2:22" s="2" customFormat="1" ht="12" customHeight="1">
      <c r="B81" s="251" t="s">
        <v>93</v>
      </c>
      <c r="C81" s="251"/>
      <c r="D81" s="251"/>
      <c r="E81" s="251"/>
      <c r="F81" s="251"/>
      <c r="G81" s="251"/>
      <c r="H81" s="251"/>
      <c r="I81" s="251"/>
      <c r="J81" s="251"/>
      <c r="K81" s="251"/>
      <c r="L81" s="251"/>
      <c r="M81" s="251"/>
      <c r="N81" s="251"/>
      <c r="O81" s="251"/>
      <c r="P81" s="251"/>
      <c r="Q81" s="251"/>
      <c r="R81" s="251"/>
      <c r="S81" s="251"/>
      <c r="T81" s="251"/>
      <c r="U81" s="251"/>
      <c r="V81" s="251"/>
    </row>
    <row r="82" spans="2:22" s="2" customFormat="1" ht="12" customHeight="1"/>
    <row r="83" spans="2:22" s="2" customFormat="1" ht="12" customHeight="1"/>
    <row r="84" spans="2:22" s="2" customFormat="1" ht="12" customHeight="1"/>
    <row r="85" spans="2:22" s="2" customFormat="1" ht="12" customHeight="1"/>
    <row r="86" spans="2:22" s="2" customFormat="1" ht="12" customHeight="1"/>
    <row r="87" spans="2:22" s="2" customFormat="1" ht="12" customHeight="1"/>
    <row r="88" spans="2:22" s="2" customFormat="1" ht="12" customHeight="1"/>
    <row r="89" spans="2:22" s="2" customFormat="1" ht="12" customHeight="1"/>
    <row r="90" spans="2:22" s="2" customFormat="1" ht="12" customHeight="1"/>
    <row r="91" spans="2:22" s="2" customFormat="1" ht="12" customHeight="1"/>
    <row r="92" spans="2:22" s="2" customFormat="1" ht="12" customHeight="1"/>
    <row r="93" spans="2:22" s="2" customFormat="1" ht="12" customHeight="1"/>
    <row r="94" spans="2:22" s="2" customFormat="1" ht="12" customHeight="1"/>
    <row r="95" spans="2:22" s="2" customFormat="1" ht="12" customHeight="1"/>
    <row r="96" spans="2:22" s="2" customFormat="1" ht="12" customHeight="1"/>
    <row r="97" s="2" customFormat="1" ht="12" customHeight="1"/>
    <row r="98" s="2" customFormat="1" ht="12" customHeight="1"/>
    <row r="99" s="2" customFormat="1" ht="12" customHeight="1"/>
    <row r="100" s="2" customFormat="1" ht="12" customHeight="1"/>
    <row r="101" s="2" customFormat="1" ht="12" customHeight="1"/>
    <row r="102" s="2" customFormat="1" ht="12" customHeight="1"/>
    <row r="103" s="2" customFormat="1" ht="12" customHeight="1"/>
    <row r="104" s="2" customFormat="1" ht="12" customHeight="1"/>
    <row r="105" s="2" customFormat="1" ht="12" customHeight="1"/>
    <row r="106" s="2" customFormat="1" ht="12" customHeight="1"/>
    <row r="107" s="2" customFormat="1" ht="12" customHeight="1"/>
    <row r="108" s="2" customFormat="1" ht="12" customHeight="1"/>
    <row r="109" s="2" customFormat="1" ht="12" customHeight="1"/>
    <row r="110" s="2" customFormat="1" ht="12" customHeight="1"/>
    <row r="111" s="2" customFormat="1" ht="12" customHeight="1"/>
    <row r="112" s="2" customFormat="1" ht="12" customHeight="1"/>
    <row r="113" s="2" customFormat="1" ht="12" customHeight="1"/>
    <row r="114" s="2" customFormat="1" ht="12" customHeight="1"/>
    <row r="115" s="2" customFormat="1" ht="12" customHeight="1"/>
    <row r="116" s="2" customFormat="1" ht="12" customHeight="1"/>
    <row r="117" s="2" customFormat="1" ht="12" customHeight="1"/>
    <row r="118" s="2" customFormat="1" ht="12" customHeight="1"/>
    <row r="119" s="2" customFormat="1" ht="12" customHeight="1"/>
    <row r="120" s="2" customFormat="1" ht="12" customHeight="1"/>
    <row r="121" s="2" customFormat="1" ht="12" customHeight="1"/>
    <row r="122" s="2" customFormat="1" ht="12" customHeight="1"/>
    <row r="123" s="2" customFormat="1" ht="12" customHeight="1"/>
    <row r="124" s="2" customFormat="1" ht="12" customHeight="1"/>
    <row r="125" s="2" customFormat="1" ht="12" customHeight="1"/>
    <row r="126" s="2" customFormat="1" ht="12" customHeight="1"/>
    <row r="127" s="2" customFormat="1" ht="12" customHeight="1"/>
    <row r="128" s="2" customFormat="1" ht="12" customHeight="1"/>
    <row r="129" s="2" customFormat="1" ht="12" customHeight="1"/>
    <row r="130" s="2" customFormat="1" ht="12" customHeight="1"/>
    <row r="131" s="2" customFormat="1" ht="12" customHeight="1"/>
    <row r="132" s="2" customFormat="1" ht="12" customHeight="1"/>
    <row r="133" s="2" customFormat="1" ht="12" customHeight="1"/>
    <row r="134" s="2" customFormat="1" ht="12" customHeight="1"/>
    <row r="135" s="2" customFormat="1" ht="12" customHeight="1"/>
    <row r="136" s="2" customFormat="1" ht="12" customHeight="1"/>
    <row r="137" s="2" customFormat="1" ht="12" customHeight="1"/>
    <row r="138" s="2" customFormat="1" ht="12" customHeight="1"/>
    <row r="139" s="2" customFormat="1" ht="12" customHeight="1"/>
    <row r="140" s="2" customFormat="1" ht="12" customHeight="1"/>
    <row r="141" s="2" customFormat="1" ht="12" customHeight="1"/>
    <row r="142" s="2" customFormat="1" ht="12" customHeight="1"/>
    <row r="143" s="2" customFormat="1" ht="12" customHeight="1"/>
    <row r="144" s="2" customFormat="1" ht="12" customHeight="1"/>
    <row r="145" s="2" customFormat="1" ht="12" customHeight="1"/>
    <row r="146" s="2" customFormat="1" ht="12" customHeight="1"/>
    <row r="147" s="2" customFormat="1" ht="12" customHeight="1"/>
    <row r="148" s="2" customFormat="1" ht="12" customHeight="1"/>
    <row r="149" s="2" customFormat="1" ht="12" customHeight="1"/>
    <row r="150" s="2" customFormat="1" ht="12" customHeight="1"/>
    <row r="151" s="2" customFormat="1" ht="12" customHeight="1"/>
    <row r="152" s="2" customFormat="1" ht="12" customHeight="1"/>
    <row r="153" s="2" customFormat="1" ht="12" customHeight="1"/>
    <row r="154" s="2" customFormat="1" ht="12" customHeight="1"/>
    <row r="155" s="2" customFormat="1" ht="12" customHeight="1"/>
    <row r="156" s="2" customFormat="1" ht="12" customHeight="1"/>
    <row r="157" s="2" customFormat="1" ht="12" customHeight="1"/>
    <row r="158" s="2" customFormat="1" ht="12" customHeight="1"/>
    <row r="159" s="2" customFormat="1" ht="12" customHeight="1"/>
    <row r="160" s="2" customFormat="1" ht="12" customHeight="1"/>
    <row r="161" s="2" customFormat="1" ht="12" customHeight="1"/>
    <row r="162" s="2" customFormat="1" ht="12" customHeight="1"/>
    <row r="163" s="2" customFormat="1" ht="12" customHeight="1"/>
    <row r="164" s="2" customFormat="1" ht="12" customHeight="1"/>
    <row r="165" s="2" customFormat="1" ht="12" customHeight="1"/>
    <row r="166" s="2" customFormat="1" ht="12" customHeight="1"/>
    <row r="167" s="2" customFormat="1" ht="12" customHeight="1"/>
    <row r="168" s="2" customFormat="1" ht="12" customHeight="1"/>
    <row r="169" s="2" customFormat="1" ht="12" customHeight="1"/>
    <row r="170" s="2" customFormat="1" ht="12" customHeight="1"/>
    <row r="171" s="2" customFormat="1" ht="12" customHeight="1"/>
    <row r="172" s="2" customFormat="1" ht="12" customHeight="1"/>
    <row r="173" s="2" customFormat="1" ht="12" customHeight="1"/>
    <row r="174" s="2" customFormat="1" ht="12" customHeight="1"/>
    <row r="175" s="2" customFormat="1" ht="12" customHeight="1"/>
    <row r="176" s="2" customFormat="1" ht="12" customHeight="1"/>
    <row r="177" spans="1:35" s="2" customFormat="1" ht="12" customHeight="1"/>
    <row r="178" spans="1:35" s="2" customFormat="1" ht="12" customHeight="1"/>
    <row r="179" spans="1:35" s="2" customFormat="1" ht="12" customHeight="1"/>
    <row r="180" spans="1:35" s="2" customFormat="1" ht="12" customHeight="1"/>
    <row r="181" spans="1:35" s="2" customFormat="1" ht="12" customHeight="1"/>
    <row r="182" spans="1:35" s="2" customFormat="1" ht="12" customHeight="1"/>
    <row r="183" spans="1:35" s="2" customFormat="1" ht="12" customHeight="1"/>
    <row r="184" spans="1:35" s="2" customFormat="1" ht="12" customHeight="1"/>
    <row r="185" spans="1:35" s="2" customFormat="1" ht="12" customHeight="1"/>
    <row r="186" spans="1:35" s="2" customFormat="1" ht="12" customHeight="1"/>
    <row r="187" spans="1:35" s="2" customFormat="1" ht="12" customHeight="1"/>
    <row r="188" spans="1:35" s="2" customFormat="1" ht="12" customHeight="1"/>
    <row r="189" spans="1:35" ht="12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spans="1:35" ht="12" customHeight="1"/>
  </sheetData>
  <sheetProtection algorithmName="SHA-512" hashValue="yDrO7HQBL+DeOmw7WZ19ARW2h99zTrM+PKSF8eZUDx0SRVPHJ3xBrvCRS+7Efc2gtPyqSKIZ5CRbnHwwfbqSdg==" saltValue="4tq2JJaqO4BoBG4byUUf3g==" spinCount="100000" sheet="1" selectLockedCells="1"/>
  <dataConsolidate/>
  <mergeCells count="239">
    <mergeCell ref="M14:T14"/>
    <mergeCell ref="M15:T15"/>
    <mergeCell ref="M16:T16"/>
    <mergeCell ref="M17:T17"/>
    <mergeCell ref="M18:T18"/>
    <mergeCell ref="T42:V42"/>
    <mergeCell ref="C44:O44"/>
    <mergeCell ref="P44:Q44"/>
    <mergeCell ref="R44:S44"/>
    <mergeCell ref="T44:V44"/>
    <mergeCell ref="C40:O40"/>
    <mergeCell ref="P40:Q40"/>
    <mergeCell ref="R40:S40"/>
    <mergeCell ref="T40:V40"/>
    <mergeCell ref="C41:O41"/>
    <mergeCell ref="P41:Q41"/>
    <mergeCell ref="R41:S41"/>
    <mergeCell ref="T41:V41"/>
    <mergeCell ref="C36:S36"/>
    <mergeCell ref="T36:V36"/>
    <mergeCell ref="C37:S37"/>
    <mergeCell ref="T37:V37"/>
    <mergeCell ref="R33:S33"/>
    <mergeCell ref="T33:V33"/>
    <mergeCell ref="B81:V81"/>
    <mergeCell ref="L78:M78"/>
    <mergeCell ref="F80:G80"/>
    <mergeCell ref="I80:J80"/>
    <mergeCell ref="K80:L80"/>
    <mergeCell ref="F73:G73"/>
    <mergeCell ref="B74:E74"/>
    <mergeCell ref="F74:G74"/>
    <mergeCell ref="B71:E71"/>
    <mergeCell ref="F71:G71"/>
    <mergeCell ref="J73:M73"/>
    <mergeCell ref="G76:H76"/>
    <mergeCell ref="J76:K76"/>
    <mergeCell ref="L76:M76"/>
    <mergeCell ref="O76:V80"/>
    <mergeCell ref="G78:H78"/>
    <mergeCell ref="J78:K78"/>
    <mergeCell ref="B72:E72"/>
    <mergeCell ref="F72:G72"/>
    <mergeCell ref="I71:N71"/>
    <mergeCell ref="B73:E73"/>
    <mergeCell ref="P62:Q62"/>
    <mergeCell ref="R62:S62"/>
    <mergeCell ref="T62:V62"/>
    <mergeCell ref="P61:Q61"/>
    <mergeCell ref="R61:S61"/>
    <mergeCell ref="T61:V61"/>
    <mergeCell ref="T59:V59"/>
    <mergeCell ref="B70:E70"/>
    <mergeCell ref="F70:G70"/>
    <mergeCell ref="C65:O65"/>
    <mergeCell ref="P65:S65"/>
    <mergeCell ref="P64:S64"/>
    <mergeCell ref="C66:S66"/>
    <mergeCell ref="B68:S68"/>
    <mergeCell ref="T68:V68"/>
    <mergeCell ref="C63:O63"/>
    <mergeCell ref="P63:Q63"/>
    <mergeCell ref="R63:S63"/>
    <mergeCell ref="K70:N70"/>
    <mergeCell ref="S70:U70"/>
    <mergeCell ref="T63:V63"/>
    <mergeCell ref="C64:O64"/>
    <mergeCell ref="T64:V64"/>
    <mergeCell ref="T65:V65"/>
    <mergeCell ref="T66:V66"/>
    <mergeCell ref="C55:O55"/>
    <mergeCell ref="P55:Q55"/>
    <mergeCell ref="R55:S55"/>
    <mergeCell ref="T55:V55"/>
    <mergeCell ref="C61:O61"/>
    <mergeCell ref="P60:Q60"/>
    <mergeCell ref="R60:S60"/>
    <mergeCell ref="T60:V60"/>
    <mergeCell ref="T58:V58"/>
    <mergeCell ref="C57:O57"/>
    <mergeCell ref="P57:Q57"/>
    <mergeCell ref="R57:S57"/>
    <mergeCell ref="T57:V57"/>
    <mergeCell ref="C56:O56"/>
    <mergeCell ref="P56:Q56"/>
    <mergeCell ref="R56:S56"/>
    <mergeCell ref="T56:V56"/>
    <mergeCell ref="C60:O60"/>
    <mergeCell ref="P58:Q58"/>
    <mergeCell ref="C59:O59"/>
    <mergeCell ref="P59:Q59"/>
    <mergeCell ref="R59:S59"/>
    <mergeCell ref="C62:O62"/>
    <mergeCell ref="R58:S58"/>
    <mergeCell ref="C58:O58"/>
    <mergeCell ref="C51:O51"/>
    <mergeCell ref="P51:Q51"/>
    <mergeCell ref="R51:S51"/>
    <mergeCell ref="T51:V51"/>
    <mergeCell ref="P48:Q48"/>
    <mergeCell ref="C48:O48"/>
    <mergeCell ref="R48:S48"/>
    <mergeCell ref="T48:V48"/>
    <mergeCell ref="C49:O49"/>
    <mergeCell ref="P49:Q49"/>
    <mergeCell ref="R49:S49"/>
    <mergeCell ref="T49:V49"/>
    <mergeCell ref="C52:S52"/>
    <mergeCell ref="T52:V52"/>
    <mergeCell ref="B54:O54"/>
    <mergeCell ref="P54:Q54"/>
    <mergeCell ref="R54:S54"/>
    <mergeCell ref="T54:V54"/>
    <mergeCell ref="C50:O50"/>
    <mergeCell ref="P50:Q50"/>
    <mergeCell ref="R50:S50"/>
    <mergeCell ref="T50:V50"/>
    <mergeCell ref="C43:O43"/>
    <mergeCell ref="P43:Q43"/>
    <mergeCell ref="R43:S43"/>
    <mergeCell ref="T43:V43"/>
    <mergeCell ref="C45:O45"/>
    <mergeCell ref="P45:Q45"/>
    <mergeCell ref="R45:S45"/>
    <mergeCell ref="T45:V45"/>
    <mergeCell ref="C47:O47"/>
    <mergeCell ref="P47:Q47"/>
    <mergeCell ref="R47:S47"/>
    <mergeCell ref="T47:V47"/>
    <mergeCell ref="C46:O46"/>
    <mergeCell ref="P46:Q46"/>
    <mergeCell ref="R46:S46"/>
    <mergeCell ref="T46:V46"/>
    <mergeCell ref="P39:Q39"/>
    <mergeCell ref="R39:S39"/>
    <mergeCell ref="T39:V39"/>
    <mergeCell ref="C34:O34"/>
    <mergeCell ref="P34:S34"/>
    <mergeCell ref="T34:V34"/>
    <mergeCell ref="C35:O35"/>
    <mergeCell ref="P35:S35"/>
    <mergeCell ref="T35:V35"/>
    <mergeCell ref="C25:O25"/>
    <mergeCell ref="P25:Q25"/>
    <mergeCell ref="R25:S25"/>
    <mergeCell ref="T25:V25"/>
    <mergeCell ref="P26:Q26"/>
    <mergeCell ref="R26:S26"/>
    <mergeCell ref="T26:V26"/>
    <mergeCell ref="P23:Q23"/>
    <mergeCell ref="R23:S23"/>
    <mergeCell ref="T23:V23"/>
    <mergeCell ref="C24:O24"/>
    <mergeCell ref="P24:Q24"/>
    <mergeCell ref="R24:S24"/>
    <mergeCell ref="T24:V24"/>
    <mergeCell ref="B12:V12"/>
    <mergeCell ref="B14:B21"/>
    <mergeCell ref="L14:L21"/>
    <mergeCell ref="U14:V14"/>
    <mergeCell ref="E15:F15"/>
    <mergeCell ref="J15:K15"/>
    <mergeCell ref="U15:V15"/>
    <mergeCell ref="J16:K16"/>
    <mergeCell ref="U16:V16"/>
    <mergeCell ref="G19:H19"/>
    <mergeCell ref="J19:K19"/>
    <mergeCell ref="U19:V19"/>
    <mergeCell ref="G20:H20"/>
    <mergeCell ref="J20:K20"/>
    <mergeCell ref="U20:V20"/>
    <mergeCell ref="C17:F17"/>
    <mergeCell ref="G17:H17"/>
    <mergeCell ref="J18:K18"/>
    <mergeCell ref="M20:R20"/>
    <mergeCell ref="M21:R21"/>
    <mergeCell ref="U18:V18"/>
    <mergeCell ref="M19:T19"/>
    <mergeCell ref="J21:K21"/>
    <mergeCell ref="U21:V21"/>
    <mergeCell ref="B1:N1"/>
    <mergeCell ref="O1:R1"/>
    <mergeCell ref="S1:T1"/>
    <mergeCell ref="B3:K3"/>
    <mergeCell ref="L3:V3"/>
    <mergeCell ref="F5:K5"/>
    <mergeCell ref="P5:V5"/>
    <mergeCell ref="Q9:V9"/>
    <mergeCell ref="P28:Q28"/>
    <mergeCell ref="R28:S28"/>
    <mergeCell ref="T28:V28"/>
    <mergeCell ref="B23:O23"/>
    <mergeCell ref="J17:K17"/>
    <mergeCell ref="U17:V17"/>
    <mergeCell ref="C18:F18"/>
    <mergeCell ref="G18:H18"/>
    <mergeCell ref="E6:K6"/>
    <mergeCell ref="O6:V6"/>
    <mergeCell ref="G7:K7"/>
    <mergeCell ref="Q7:V7"/>
    <mergeCell ref="P8:V8"/>
    <mergeCell ref="F9:K9"/>
    <mergeCell ref="G21:H21"/>
    <mergeCell ref="R10:V10"/>
    <mergeCell ref="C42:O42"/>
    <mergeCell ref="P42:Q42"/>
    <mergeCell ref="R42:S42"/>
    <mergeCell ref="B39:H39"/>
    <mergeCell ref="I39:N39"/>
    <mergeCell ref="P27:Q27"/>
    <mergeCell ref="R27:S27"/>
    <mergeCell ref="T27:V27"/>
    <mergeCell ref="C31:M31"/>
    <mergeCell ref="N31:O31"/>
    <mergeCell ref="P31:Q31"/>
    <mergeCell ref="R31:S31"/>
    <mergeCell ref="T31:V31"/>
    <mergeCell ref="T32:V32"/>
    <mergeCell ref="C32:F32"/>
    <mergeCell ref="G32:H32"/>
    <mergeCell ref="J32:K32"/>
    <mergeCell ref="L32:O32"/>
    <mergeCell ref="P32:Q32"/>
    <mergeCell ref="R32:S32"/>
    <mergeCell ref="C33:H33"/>
    <mergeCell ref="I33:J33"/>
    <mergeCell ref="L33:O33"/>
    <mergeCell ref="P33:Q33"/>
    <mergeCell ref="C28:F28"/>
    <mergeCell ref="C27:F27"/>
    <mergeCell ref="C26:F26"/>
    <mergeCell ref="P29:Q29"/>
    <mergeCell ref="R30:S30"/>
    <mergeCell ref="T30:V30"/>
    <mergeCell ref="T29:V29"/>
    <mergeCell ref="R29:S29"/>
    <mergeCell ref="P30:Q30"/>
    <mergeCell ref="C29:J29"/>
    <mergeCell ref="C30:J30"/>
  </mergeCells>
  <conditionalFormatting sqref="B28:B30">
    <cfRule type="expression" dxfId="9" priority="12">
      <formula>$R28=0</formula>
    </cfRule>
  </conditionalFormatting>
  <conditionalFormatting sqref="C29:Q30">
    <cfRule type="expression" dxfId="8" priority="1">
      <formula>$R29=0</formula>
    </cfRule>
  </conditionalFormatting>
  <conditionalFormatting sqref="C42:Q42 T42:V42">
    <cfRule type="expression" dxfId="7" priority="38">
      <formula>$R$42=0</formula>
    </cfRule>
  </conditionalFormatting>
  <conditionalFormatting sqref="C44:V44">
    <cfRule type="expression" dxfId="6" priority="34">
      <formula>$P44=0</formula>
    </cfRule>
  </conditionalFormatting>
  <conditionalFormatting sqref="C47:V48">
    <cfRule type="expression" dxfId="5" priority="29">
      <formula>$P47=0</formula>
    </cfRule>
  </conditionalFormatting>
  <conditionalFormatting sqref="E19:E21">
    <cfRule type="cellIs" dxfId="4" priority="10" operator="equal">
      <formula>0</formula>
    </cfRule>
  </conditionalFormatting>
  <conditionalFormatting sqref="M17:T19">
    <cfRule type="expression" dxfId="3" priority="8">
      <formula>$E$21=0</formula>
    </cfRule>
  </conditionalFormatting>
  <conditionalFormatting sqref="R42:S42">
    <cfRule type="cellIs" dxfId="2" priority="40" operator="equal">
      <formula>0</formula>
    </cfRule>
  </conditionalFormatting>
  <conditionalFormatting sqref="S20:S21">
    <cfRule type="cellIs" dxfId="1" priority="16" operator="equal">
      <formula>0</formula>
    </cfRule>
  </conditionalFormatting>
  <dataValidations count="3">
    <dataValidation type="list" allowBlank="1" showInputMessage="1" showErrorMessage="1" sqref="R10:V10" xr:uid="{00000000-0002-0000-0200-000000000000}">
      <formula1>$W$9:$W$10</formula1>
    </dataValidation>
    <dataValidation type="list" allowBlank="1" showInputMessage="1" showErrorMessage="1" sqref="Q71:U71 S70" xr:uid="{00000000-0002-0000-0200-000001000000}">
      <formula1>$W$70:$W$72</formula1>
    </dataValidation>
    <dataValidation type="list" allowBlank="1" showInputMessage="1" showErrorMessage="1" sqref="O39" xr:uid="{17929931-109E-41A4-B5D6-AAEF2C3C8404}">
      <formula1>"Oui,Non"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9" orientation="portrait" horizontalDpi="4294967293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B4446-1985-41E0-B138-8B7AE25C943D}">
  <sheetPr codeName="Feuil4"/>
  <dimension ref="A1:M22"/>
  <sheetViews>
    <sheetView zoomScale="200" workbookViewId="0">
      <selection activeCell="C22" sqref="C22"/>
    </sheetView>
  </sheetViews>
  <sheetFormatPr baseColWidth="10" defaultRowHeight="15"/>
  <cols>
    <col min="1" max="1" width="54.1640625" bestFit="1" customWidth="1"/>
    <col min="2" max="2" width="15.83203125" customWidth="1"/>
    <col min="3" max="3" width="22.6640625" customWidth="1"/>
  </cols>
  <sheetData>
    <row r="1" spans="1:13">
      <c r="B1" t="s">
        <v>53</v>
      </c>
      <c r="C1" t="s">
        <v>106</v>
      </c>
    </row>
    <row r="2" spans="1:13">
      <c r="A2" s="77" t="s">
        <v>105</v>
      </c>
      <c r="B2" s="126">
        <v>3864</v>
      </c>
      <c r="C2" s="127">
        <v>45292</v>
      </c>
    </row>
    <row r="3" spans="1:13">
      <c r="A3" s="77" t="s">
        <v>55</v>
      </c>
      <c r="B3" s="128">
        <v>6.9000000000000006E-2</v>
      </c>
      <c r="C3" s="127">
        <v>44562</v>
      </c>
      <c r="D3" s="77"/>
      <c r="E3" s="77"/>
      <c r="F3" s="77"/>
      <c r="G3" s="77"/>
      <c r="H3" s="77"/>
      <c r="I3" s="77"/>
      <c r="J3" s="77"/>
      <c r="K3" s="77"/>
      <c r="L3" s="77"/>
      <c r="M3" s="76"/>
    </row>
    <row r="4" spans="1:13">
      <c r="A4" s="77" t="s">
        <v>56</v>
      </c>
      <c r="B4" s="128">
        <v>4.0000000000000001E-3</v>
      </c>
      <c r="C4" s="127">
        <v>44562</v>
      </c>
      <c r="D4" s="72"/>
      <c r="E4" s="72"/>
      <c r="F4" s="72"/>
      <c r="G4" s="72"/>
      <c r="H4" s="72"/>
      <c r="I4" s="72"/>
      <c r="J4" s="72"/>
      <c r="K4" s="72"/>
      <c r="L4" s="72"/>
      <c r="M4" s="71"/>
    </row>
    <row r="5" spans="1:13">
      <c r="A5" s="77" t="s">
        <v>97</v>
      </c>
      <c r="B5" s="128">
        <v>1.2999999999999999E-2</v>
      </c>
      <c r="C5" s="127">
        <v>44652</v>
      </c>
      <c r="D5" s="72"/>
      <c r="E5" s="72"/>
      <c r="F5" s="72"/>
      <c r="G5" s="72"/>
      <c r="H5" s="72"/>
      <c r="I5" s="72"/>
      <c r="J5" s="72"/>
      <c r="K5" s="72"/>
      <c r="L5" s="72"/>
      <c r="M5" s="71"/>
    </row>
    <row r="6" spans="1:13">
      <c r="A6" s="77" t="s">
        <v>57</v>
      </c>
      <c r="B6" s="128">
        <v>3.15E-2</v>
      </c>
      <c r="C6" s="127">
        <v>44562</v>
      </c>
      <c r="D6" s="68"/>
      <c r="E6" s="68"/>
      <c r="F6" s="68"/>
      <c r="G6" s="68"/>
      <c r="H6" s="68"/>
      <c r="I6" s="68"/>
      <c r="J6" s="68"/>
      <c r="K6" s="68"/>
      <c r="L6" s="68"/>
      <c r="M6" s="75"/>
    </row>
    <row r="7" spans="1:13">
      <c r="A7" s="77" t="s">
        <v>58</v>
      </c>
      <c r="B7" s="128">
        <v>1.04E-2</v>
      </c>
      <c r="C7" s="127">
        <v>44743</v>
      </c>
      <c r="D7" s="72"/>
      <c r="E7" s="72"/>
      <c r="F7" s="72"/>
      <c r="G7" s="72"/>
      <c r="H7" s="72"/>
      <c r="I7" s="72"/>
      <c r="J7" s="72"/>
      <c r="K7" s="72"/>
      <c r="L7" s="72"/>
      <c r="M7" s="71"/>
    </row>
    <row r="8" spans="1:13">
      <c r="A8" s="77" t="s">
        <v>59</v>
      </c>
      <c r="B8" s="128">
        <v>8.6E-3</v>
      </c>
      <c r="C8" s="127">
        <v>44562</v>
      </c>
      <c r="D8" s="72"/>
      <c r="E8" s="72"/>
      <c r="F8" s="72"/>
      <c r="G8" s="72"/>
      <c r="H8" s="72"/>
      <c r="I8" s="72"/>
      <c r="J8" s="72"/>
      <c r="K8" s="72"/>
      <c r="L8" s="72"/>
      <c r="M8" s="71"/>
    </row>
    <row r="9" spans="1:13">
      <c r="A9" s="77" t="s">
        <v>60</v>
      </c>
      <c r="B9" s="128">
        <v>-0.11310000000000001</v>
      </c>
      <c r="C9" s="127">
        <v>44562</v>
      </c>
      <c r="D9" s="74"/>
      <c r="E9" s="74"/>
      <c r="F9" s="74"/>
      <c r="G9" s="74"/>
      <c r="H9" s="74"/>
      <c r="I9" s="74"/>
      <c r="J9" s="74"/>
      <c r="K9" s="74"/>
      <c r="L9" s="74"/>
      <c r="M9" s="73"/>
    </row>
    <row r="10" spans="1:13">
      <c r="A10" s="77" t="s">
        <v>61</v>
      </c>
      <c r="B10" s="128">
        <v>6.8000000000000005E-2</v>
      </c>
      <c r="C10" s="127">
        <v>44562</v>
      </c>
      <c r="D10" s="72"/>
      <c r="E10" s="72"/>
      <c r="F10" s="72"/>
      <c r="G10" s="72"/>
      <c r="H10" s="72"/>
      <c r="I10" s="72"/>
      <c r="J10" s="72"/>
      <c r="K10" s="72"/>
      <c r="L10" s="72"/>
      <c r="M10" s="71"/>
    </row>
    <row r="11" spans="1:13">
      <c r="A11" s="77" t="s">
        <v>62</v>
      </c>
      <c r="B11" s="128">
        <v>2.9000000000000001E-2</v>
      </c>
      <c r="C11" s="127">
        <v>44562</v>
      </c>
      <c r="D11" s="70"/>
      <c r="E11" s="70"/>
      <c r="F11" s="70"/>
      <c r="G11" s="70"/>
      <c r="H11" s="70"/>
      <c r="I11" s="70"/>
      <c r="J11" s="70"/>
      <c r="K11" s="70"/>
      <c r="L11" s="70"/>
      <c r="M11" s="69"/>
    </row>
    <row r="12" spans="1:13">
      <c r="A12" s="77" t="s">
        <v>104</v>
      </c>
      <c r="B12" s="126">
        <v>4.22</v>
      </c>
      <c r="C12" s="127">
        <v>45597</v>
      </c>
    </row>
    <row r="13" spans="1:13">
      <c r="A13" s="77" t="s">
        <v>103</v>
      </c>
      <c r="B13" s="131">
        <v>3.8</v>
      </c>
      <c r="C13" s="127">
        <v>45597</v>
      </c>
    </row>
    <row r="14" spans="1:13">
      <c r="A14" s="77" t="s">
        <v>107</v>
      </c>
      <c r="B14" s="131">
        <v>2.65</v>
      </c>
      <c r="C14" s="127">
        <v>44682</v>
      </c>
    </row>
    <row r="15" spans="1:13">
      <c r="A15" s="77" t="s">
        <v>115</v>
      </c>
      <c r="B15" s="126">
        <f>8*B2</f>
        <v>30912</v>
      </c>
      <c r="C15" s="127">
        <v>45292</v>
      </c>
    </row>
    <row r="16" spans="1:13">
      <c r="A16" s="77" t="s">
        <v>120</v>
      </c>
      <c r="B16" s="126">
        <f>PMFSS8X+B2</f>
        <v>34776</v>
      </c>
      <c r="C16" s="127">
        <v>45292</v>
      </c>
    </row>
    <row r="17" spans="1:4">
      <c r="A17" s="77" t="s">
        <v>121</v>
      </c>
      <c r="B17" s="128">
        <v>0.78120000000000001</v>
      </c>
      <c r="C17" s="127"/>
    </row>
    <row r="18" spans="1:4">
      <c r="A18" s="77" t="s">
        <v>122</v>
      </c>
      <c r="B18" s="128">
        <v>0.76819999999999999</v>
      </c>
      <c r="C18" s="127"/>
    </row>
    <row r="19" spans="1:4">
      <c r="A19" s="68" t="s">
        <v>133</v>
      </c>
      <c r="B19" s="126">
        <v>59.4</v>
      </c>
      <c r="C19" s="127">
        <v>45597</v>
      </c>
      <c r="D19" s="130"/>
    </row>
    <row r="20" spans="1:4">
      <c r="A20" s="68" t="s">
        <v>134</v>
      </c>
      <c r="B20" s="126">
        <v>46.4</v>
      </c>
      <c r="C20" s="127">
        <v>45597</v>
      </c>
      <c r="D20" s="133">
        <f>B20/B19</f>
        <v>0.78114478114478114</v>
      </c>
    </row>
    <row r="21" spans="1:4">
      <c r="A21" s="68" t="s">
        <v>135</v>
      </c>
      <c r="B21" s="126">
        <v>45.63</v>
      </c>
      <c r="C21" s="127">
        <v>45597</v>
      </c>
      <c r="D21" s="132">
        <f>B21/B19</f>
        <v>0.76818181818181819</v>
      </c>
    </row>
    <row r="22" spans="1:4">
      <c r="A22" s="77" t="s">
        <v>97</v>
      </c>
      <c r="B22" s="128">
        <v>1.4999999999999999E-2</v>
      </c>
      <c r="C22" s="127">
        <v>44562</v>
      </c>
    </row>
  </sheetData>
  <conditionalFormatting sqref="D5:M5">
    <cfRule type="expression" dxfId="0" priority="1">
      <formula>$R$46=0</formula>
    </cfRule>
  </conditionalFormatting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Avertissement - Notice</vt:lpstr>
      <vt:lpstr>BS Simplifié 2024-11</vt:lpstr>
      <vt:lpstr>Taux</vt:lpstr>
      <vt:lpstr>PMFSS</vt:lpstr>
      <vt:lpstr>PMFSS8X</vt:lpstr>
      <vt:lpstr>'BS Simplifié 2020'!Zone_d_impression</vt:lpstr>
      <vt:lpstr>'BS Simplifié 2024-11'!Zone_d_impression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"Fédération CFTC santé-sociaux" &lt;fede@cftc-santesociaux.fr&gt;</dc:creator>
  <cp:lastModifiedBy>CFTC - Frédéric FISCHBACH - FD Santé Sociaux</cp:lastModifiedBy>
  <cp:lastPrinted>2022-01-22T09:11:50Z</cp:lastPrinted>
  <dcterms:created xsi:type="dcterms:W3CDTF">2020-01-31T07:21:50Z</dcterms:created>
  <dcterms:modified xsi:type="dcterms:W3CDTF">2024-10-29T21:19:37Z</dcterms:modified>
</cp:coreProperties>
</file>